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820" windowHeight="7368" activeTab="1"/>
  </bookViews>
  <sheets>
    <sheet name="KAPAK" sheetId="1" r:id="rId1"/>
    <sheet name="metin" sheetId="2" r:id="rId2"/>
    <sheet name="2005-2014 tümü" sheetId="3" r:id="rId3"/>
    <sheet name="İŞ_LİSTESİ" sheetId="4" r:id="rId4"/>
    <sheet name="EK VI " sheetId="5" r:id="rId5"/>
    <sheet name="KÖYDES-YOL" sheetId="6" state="hidden" r:id="rId6"/>
    <sheet name="KÖYDES-İÇMESUYU" sheetId="7" state="hidden" r:id="rId7"/>
    <sheet name="Sayfa2" sheetId="8" state="hidden" r:id="rId8"/>
    <sheet name="Sayfa3"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z">#REF!</definedName>
    <definedName name="__123Graph_X" localSheetId="2" hidden="1">'[1]39'!#REF!</definedName>
    <definedName name="__123Graph_X" localSheetId="4" hidden="1">'[4]39'!#REF!</definedName>
    <definedName name="__123Graph_X" localSheetId="3" hidden="1">'[3]39'!#REF!</definedName>
    <definedName name="__123Graph_X" localSheetId="1" hidden="1">'[4]39'!#REF!</definedName>
    <definedName name="__123Graph_X" hidden="1">'[1]39'!#REF!</definedName>
    <definedName name="__Kur2002">'[5]ONEMLI_OKUYUN'!$H$86</definedName>
    <definedName name="_1">#REF!</definedName>
    <definedName name="_Key1" localSheetId="2" hidden="1">'[1]29'!#REF!</definedName>
    <definedName name="_Key1" localSheetId="4" hidden="1">'[4]29'!#REF!</definedName>
    <definedName name="_Key1" localSheetId="3" hidden="1">'[3]29'!#REF!</definedName>
    <definedName name="_Key1" localSheetId="1" hidden="1">'[4]29'!#REF!</definedName>
    <definedName name="_Key1" hidden="1">'[1]29'!#REF!</definedName>
    <definedName name="_Kur2002">'[5]ONEMLI_OKUYUN'!$H$86</definedName>
    <definedName name="_Order1" hidden="1">255</definedName>
    <definedName name="_Sort" localSheetId="2" hidden="1">'[1]29'!#REF!</definedName>
    <definedName name="_Sort" localSheetId="4" hidden="1">'[4]29'!#REF!</definedName>
    <definedName name="_Sort" localSheetId="3" hidden="1">'[3]29'!#REF!</definedName>
    <definedName name="_Sort" localSheetId="1" hidden="1">'[4]29'!#REF!</definedName>
    <definedName name="_Sort" hidden="1">'[1]29'!#REF!</definedName>
    <definedName name="_xlfn.BAHTTEXT" hidden="1">#NAME?</definedName>
    <definedName name="_xlfn.SUMIFS" hidden="1">#NAME?</definedName>
    <definedName name="A">#REF!</definedName>
    <definedName name="ağrı">'[6]PROGRAM'!$F$69</definedName>
    <definedName name="ARTVİN">'[6]PROGRAM'!$F$102</definedName>
    <definedName name="asdsa">'[6]PROGRAM'!$F$499</definedName>
    <definedName name="B">#REF!</definedName>
    <definedName name="BİN">'[7]2006 ÖDENEK'!$A$1</definedName>
    <definedName name="bitlis">'[6]PROGRAM'!$F$134</definedName>
    <definedName name="C_">#REF!</definedName>
    <definedName name="cari">#REF!</definedName>
    <definedName name="CoherenceInterval">'[8]HiddenSettings'!$B$4</definedName>
    <definedName name="D">#REF!</definedName>
    <definedName name="DEVAM">'[7]YENİ İŞLER'!$X$3</definedName>
    <definedName name="DİYARBAKIR">'[6]PROGRAM'!$F$197</definedName>
    <definedName name="döviz">#REF!</definedName>
    <definedName name="E">#REF!</definedName>
    <definedName name="EDİRNE">'[6]PROGRAM'!$F$228</definedName>
    <definedName name="EKK">'[9]PROGRAM'!$F$228</definedName>
    <definedName name="ERZİNCAN">'[6]PROGRAM'!$F$266</definedName>
    <definedName name="es" localSheetId="4" hidden="1">{"'Tablo I-C Analiz'!$A$2:$AY$62"}</definedName>
    <definedName name="es" localSheetId="3" hidden="1">{"'Tablo I-C Analiz'!$A$2:$AY$62"}</definedName>
    <definedName name="es" localSheetId="1" hidden="1">{"'Tablo I-C Analiz'!$A$2:$AY$62"}</definedName>
    <definedName name="es" hidden="1">{"'Tablo I-C Analiz'!$A$2:$AY$62"}</definedName>
    <definedName name="EŞEK">#REF!</definedName>
    <definedName name="gecelik">#REF!</definedName>
    <definedName name="gsmh">#REF!</definedName>
    <definedName name="HAKKARİ">'[6]PROGRAM'!$F$308</definedName>
    <definedName name="haz">#REF!</definedName>
    <definedName name="hazdet">#REF!</definedName>
    <definedName name="Hazfaiz">'[10]KATILIM'!#REF!</definedName>
    <definedName name="hazfaizd">#REF!</definedName>
    <definedName name="html" localSheetId="2" hidden="1">{"'Tablo I-C Analiz'!$A$2:$AY$62"}</definedName>
    <definedName name="html" localSheetId="4" hidden="1">{"'Tablo I-C Analiz'!$A$2:$AY$62"}</definedName>
    <definedName name="html" localSheetId="3" hidden="1">{"'Tablo I-C Analiz'!$A$2:$AY$62"}</definedName>
    <definedName name="html" localSheetId="0" hidden="1">{"'Tablo I-C Analiz'!$A$2:$AY$62"}</definedName>
    <definedName name="html" localSheetId="1" hidden="1">{"'Tablo I-C Analiz'!$A$2:$AY$62"}</definedName>
    <definedName name="html" hidden="1">{"'Tablo I-C Analiz'!$A$2:$AY$62"}</definedName>
    <definedName name="HTML_CodePage" hidden="1">1254</definedName>
    <definedName name="HTML_Control" localSheetId="2" hidden="1">{"'Tablo I-C Analiz'!$A$2:$AY$62"}</definedName>
    <definedName name="HTML_Control" localSheetId="4" hidden="1">{"'Tablo I-C Analiz'!$A$2:$AY$62"}</definedName>
    <definedName name="HTML_Control" localSheetId="3" hidden="1">{"'Tablo I-C Analiz'!$A$2:$AY$62"}</definedName>
    <definedName name="HTML_Control" localSheetId="0" hidden="1">{"'Tablo I-C Analiz'!$A$2:$AY$62"}</definedName>
    <definedName name="HTML_Control" localSheetId="1"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4" hidden="1">{"'Tablo I-C Analiz'!$A$2:$AY$62"}</definedName>
    <definedName name="i" localSheetId="3" hidden="1">{"'Tablo I-C Analiz'!$A$2:$AY$62"}</definedName>
    <definedName name="i" localSheetId="0" hidden="1">{"'Tablo I-C Analiz'!$A$2:$AY$62"}</definedName>
    <definedName name="i" localSheetId="1" hidden="1">{"'Tablo I-C Analiz'!$A$2:$AY$62"}</definedName>
    <definedName name="i" hidden="1">{"'Tablo I-C Analiz'!$A$2:$AY$62"}</definedName>
    <definedName name="İÇ">'[7]2005 ÖDENEK'!$D$8</definedName>
    <definedName name="İÇME">'[7]YENİ İŞLER'!$Q$3</definedName>
    <definedName name="iiki">#REF!</definedName>
    <definedName name="iki">#REF!</definedName>
    <definedName name="KANAL">'[7]YENİ İŞLER'!$S$3</definedName>
    <definedName name="KARAMAN">'[6]PROGRAM'!$F$344</definedName>
    <definedName name="KARS">'[6]PROGRAM'!$F$373</definedName>
    <definedName name="koydes">#REF!</definedName>
    <definedName name="MARDİN">'[11]PROGRAM ÇIKTI (2)'!$F$418</definedName>
    <definedName name="muğla">'[6]PROGRAM'!$F$266</definedName>
    <definedName name="MYB" localSheetId="2" hidden="1">{"'Tablo I-C Analiz'!$A$2:$AY$62"}</definedName>
    <definedName name="MYB" localSheetId="4" hidden="1">{"'Tablo I-C Analiz'!$A$2:$AY$62"}</definedName>
    <definedName name="MYB" localSheetId="3" hidden="1">{"'Tablo I-C Analiz'!$A$2:$AY$62"}</definedName>
    <definedName name="MYB" localSheetId="0" hidden="1">{"'Tablo I-C Analiz'!$A$2:$AY$62"}</definedName>
    <definedName name="MYB" localSheetId="1" hidden="1">{"'Tablo I-C Analiz'!$A$2:$AY$62"}</definedName>
    <definedName name="MYB" hidden="1">{"'Tablo I-C Analiz'!$A$2:$AY$62"}</definedName>
    <definedName name="ORDU">'[6]PROGRAM'!$F$428</definedName>
    <definedName name="ORTAK">'[7]YENİ İŞLER'!$Y$3</definedName>
    <definedName name="ÖDENEK">#REF!</definedName>
    <definedName name="PARA">'[12]KÖYDES 2. ETAP PROGRAMI'!$AN$6</definedName>
    <definedName name="PGS">#REF!</definedName>
    <definedName name="PRINT_AREA_MI">'[13]YAY04-3'!#REF!</definedName>
    <definedName name="Print_Area_MI">#REF!</definedName>
    <definedName name="Print_Titles_MI">#REF!</definedName>
    <definedName name="projeler" localSheetId="2" hidden="1">{"'Tablo I-C Analiz'!$A$2:$AY$62"}</definedName>
    <definedName name="projeler" localSheetId="4" hidden="1">{"'Tablo I-C Analiz'!$A$2:$AY$62"}</definedName>
    <definedName name="projeler" localSheetId="3" hidden="1">{"'Tablo I-C Analiz'!$A$2:$AY$62"}</definedName>
    <definedName name="projeler" localSheetId="0" hidden="1">{"'Tablo I-C Analiz'!$A$2:$AY$62"}</definedName>
    <definedName name="projeler" localSheetId="1" hidden="1">{"'Tablo I-C Analiz'!$A$2:$AY$62"}</definedName>
    <definedName name="projeler" hidden="1">{"'Tablo I-C Analiz'!$A$2:$AY$62"}</definedName>
    <definedName name="PUAN">#REF!</definedName>
    <definedName name="re">#REF!</definedName>
    <definedName name="RİZE">'[6]PROGRAM'!$F$461</definedName>
    <definedName name="SİİRT">#REF!</definedName>
    <definedName name="SULAMA">'[7]YENİ İŞLER'!$R$3</definedName>
    <definedName name="ŞIRNAK">'[6]PROGRAM'!$F$499</definedName>
    <definedName name="TOP">'[6]DAĞITIM'!$U$19</definedName>
    <definedName name="topl">#REF!</definedName>
    <definedName name="topl.">#REF!</definedName>
    <definedName name="topla">#REF!</definedName>
    <definedName name="TOPLAM">'[12]KÖYDES 2. ETAP PROGRAMI'!$AC$31</definedName>
    <definedName name="TUFE">'[10]KATILIM'!#REF!</definedName>
    <definedName name="tufed">#REF!</definedName>
    <definedName name="tüfeza">#REF!</definedName>
    <definedName name="uu">'[9]PROGRAM'!$F$228</definedName>
    <definedName name="WSN">MID(CELL("filename",INDIRECT("a1")),FIND("]",CELL("filename",INDIRECT("a1")))+1,32)</definedName>
    <definedName name="x">'[14]KÖYDES 2. ETAP PROGRAMI'!$AN$6</definedName>
    <definedName name="y">'[15]PROGRAM'!$F$102</definedName>
    <definedName name="_xlnm.Print_Area" localSheetId="4">'EK VI '!$A$1:$Y$76</definedName>
    <definedName name="_xlnm.Print_Area">'\\2katserver\uyayin\BULTEN\blt2004\Blt04-3\[tarim3.xls]YAY04-3'!#REF!</definedName>
    <definedName name="_xlnm.Print_Titles" localSheetId="3">'İŞ_LİSTESİ'!$22:$23</definedName>
    <definedName name="_xlnm.Print_Titles" localSheetId="5">'KÖYDES-YOL'!$1:$2</definedName>
    <definedName name="YL">'[7]2005 ÖDENEK'!$C$8</definedName>
    <definedName name="YOL">'[7]YENİ İŞLER'!$P$3</definedName>
  </definedNames>
  <calcPr fullCalcOnLoad="1"/>
</workbook>
</file>

<file path=xl/sharedStrings.xml><?xml version="1.0" encoding="utf-8"?>
<sst xmlns="http://schemas.openxmlformats.org/spreadsheetml/2006/main" count="1123" uniqueCount="409">
  <si>
    <t>Gry.İlt.EVEYİKLİ k.-Koçbaşlar Mh.-Gry.bağ. 2,0 Km. I. Kat Asfalt Kaplama</t>
  </si>
  <si>
    <t>Gry.İlt.Aksökü Mh.y. 2,0 Km. Asfalt Temel Haz.</t>
  </si>
  <si>
    <t>İly.İlt.BÖLÜCEK k.y. 1,5 Km. Asfalt Temel Haz.</t>
  </si>
  <si>
    <t>Gry.İlt.KOZLUKADI k.-Yörükoğlu Mh.-Hacılar Mh.y. 2,5 Km. Asfalt Temel Haz.</t>
  </si>
  <si>
    <t>İly.İlt.Köprübaşı Mh.-Horozlar Mh.-Keloğlu Mh.-Hocaoğlu Mh.-SEYİSOĞLU k.-Pekmezcioğlu Mh.y 1,0 Km. Asfalt Temel Haz.</t>
  </si>
  <si>
    <t>Gry.İlt.Sancar Mh.-Karadere Mh.-YEDİGÖLLER bağ.y. 6,0 Km.I.Kat Asfalt Kaplama</t>
  </si>
  <si>
    <t>İly.İlt.Yeni Mh.-YAZICIK k.- Bolu il sın.bağ.y 4,0 KM. I.Kat Asfalt Kaplama</t>
  </si>
  <si>
    <t>Erenler-Bük Terfi Hattı+ENH Yapımı</t>
  </si>
  <si>
    <t>Yeniköy Depo ve ENH Yapımı</t>
  </si>
  <si>
    <t>İly. İlt. SÜLEYMANBEYLER-Serdaroğlu-YALNIZCAM-DAĞLICA-ESENKÖY-Kayabaşı-Çubuklu-GÜLLÜK-Kapancatı-Kocalar-Mahremler-HACIOSMANLAR-GÜNEŞLİ gry. 0,5 Km. II. Kat Asfalt Kaplama</t>
  </si>
  <si>
    <t xml:space="preserve">Gry.İlt.Kapançatı Mh.-KOZLU  ilçe sın.(Dere Mah.) 3,0 KM. I. Kat Asfalt Kaplama </t>
  </si>
  <si>
    <t>Ky. İlt. HASANKAHYALAR k.-Kabalar Mh.-Akyazı Mh. bağ.y.1,0 Km. I. Kat Asfalt Kaplama</t>
  </si>
  <si>
    <t>İly. İlt. GÜNEŞLİ k.-Kelçe Mh.-ALACABÜK k.-Kapancatı Mh. y. 5,0 Km. II. Kat Asfalt Kaplama</t>
  </si>
  <si>
    <t>İly. İlt. PINARCIK k. - Kocabelen Mh. y. 1,0 KM. II. Kat Asfalt Kaplama</t>
  </si>
  <si>
    <t>Dy. İlt. ÜÇKÖY k.- Kocabelen Mh. il y. bağ. 5,0 Km. II. Kat Asfalt Kaplama</t>
  </si>
  <si>
    <t>İly. İlt. SÜLEYMANBEYLER-Serdaroğlu-YALNIZCAM-DAĞLICA-ESENKÖY-Kayabaşı-Çubuklu-GÜLLÜK-Kapancatı-Kocalar-Mahremler-HACIOSMANLAR-GÜNEŞLİ gry. 8,0 Km. II. Kat Asfalt Kaplama</t>
  </si>
  <si>
    <t>Kızılcapınar İsala Hattı Yapımı</t>
  </si>
  <si>
    <t>Sücüllü İçmesuyu İnş.</t>
  </si>
  <si>
    <t>A.Sofular İçmesuyu İnş.</t>
  </si>
  <si>
    <t>Dedeler İçmesuyu İnş.</t>
  </si>
  <si>
    <t>Ketenciler K. İçmesuyu İnş.</t>
  </si>
  <si>
    <t>Grp.Ky. İlt. Simitçioğlu Mh. Örmeci K. Devrek ilçesi Çorak K.Bağ. 1,0 km. I.Kat Asfalt Kaplama</t>
  </si>
  <si>
    <t>Grp.Ky.İlt. Namazgah K.Alimler Mh.Y. 1,0 II.Kat Asfalt Kaplama</t>
  </si>
  <si>
    <t>Ky.İlt.Oluklar Mh.Çaycuma İlçe Sın. Y. 1,0 km. I.Kat Asfalt Kaplama</t>
  </si>
  <si>
    <t>Namazgah Köy Yolu Menfez Yapımı</t>
  </si>
  <si>
    <t>Duhancılar K.Y. Menfez Yapımı</t>
  </si>
  <si>
    <t>Yeşilköy K. Yolu İstinat Duvarı Yapımı</t>
  </si>
  <si>
    <t>Bld.İlt. Hacımusa K.Pazarlıoğlu K. Dağdemirciler K.Aydınlar K.Muarremler K. Uzunahmetler Grp. Y. 4,0 Km. II.Kat Asfalt Kaplama</t>
  </si>
  <si>
    <t>Yeşilköy Keson Kuyu Yapımı</t>
  </si>
  <si>
    <t>Hacımusa K. İsale Hattı Yapımı</t>
  </si>
  <si>
    <t>Uzunahmetler K. Depo Yapımı</t>
  </si>
  <si>
    <t>Muhtelif Köyler İçmesuyu ve Kanalizasyon İşleri Yapımı</t>
  </si>
  <si>
    <t>MERKEZ İLÇE PARKE KAPLAMA TOPLAMI:</t>
  </si>
  <si>
    <t>ALAPLI İLÇESİ SANAT YAPISI TOPLAMI:</t>
  </si>
  <si>
    <t>ÇAYCUMA İLÇESİ PARKE TOPLAMI:</t>
  </si>
  <si>
    <t>DEVREK İLÇESİ PARKE KAPLAMA TOPLAMI:</t>
  </si>
  <si>
    <t>DEVREK İLÇESİ ASFALT TEMEL HAZIRLIĞI TOPLAMI:</t>
  </si>
  <si>
    <t>EREĞLİ İLÇESİ PARKE KAPLAMA TOPLAMI:</t>
  </si>
  <si>
    <t>GÖKÇEBEY İLÇESİ PARKE TOPLAMI:</t>
  </si>
  <si>
    <t>GÖKÇEBEY İLÇESİ SANAT YAPISI TOPLAMI:</t>
  </si>
  <si>
    <t>ALAPLI İLÇESİ BETON YOL-KANAL TOPLAMI:</t>
  </si>
  <si>
    <t>İL GENELİ BETON YOL-KANAL YAPIMI TOPLAMI:</t>
  </si>
  <si>
    <t xml:space="preserve">          Hükümetimizce susuz ve yolsuz köy bırakmamak amacıyla 2005 yılında yürürlüğe konan ve 2017 yılında da devam eden Köylerin Alt Yapısını Destekleme Projesi (KÖYDES) kapsamında son on iki yılda İlimize ayrılan ödenekler aşağıda belirtilmiştir.</t>
  </si>
  <si>
    <t>S.NO</t>
  </si>
  <si>
    <t>İLÇESİ</t>
  </si>
  <si>
    <t>İŞİN ADI</t>
  </si>
  <si>
    <t>KÖY İÇİ YOL 
(PARKE) M²</t>
  </si>
  <si>
    <t>ROTMİKS
TON</t>
  </si>
  <si>
    <t>1. KAT ASFALT 
KM</t>
  </si>
  <si>
    <t>MERKEZ</t>
  </si>
  <si>
    <t>Rotmiks</t>
  </si>
  <si>
    <t>ALAPLI</t>
  </si>
  <si>
    <t>ÇAYCUMA</t>
  </si>
  <si>
    <t>DEVREK</t>
  </si>
  <si>
    <t>EREĞLİ</t>
  </si>
  <si>
    <t>GÖKÇEBEY</t>
  </si>
  <si>
    <t>ULAŞIM SEKTÖRÜ TOPLAMI</t>
  </si>
  <si>
    <t>NİTELİĞİ</t>
  </si>
  <si>
    <t>KONUSU</t>
  </si>
  <si>
    <t>BAKIM ONARIM</t>
  </si>
  <si>
    <t>SULU</t>
  </si>
  <si>
    <t>TESİS GELİTİRME</t>
  </si>
  <si>
    <t>SUYU YETERSİZ</t>
  </si>
  <si>
    <t>T.C</t>
  </si>
  <si>
    <t>ZONGULDAK İL ÖZEL İDARESİ</t>
  </si>
  <si>
    <t>ÖDENEK
(TL)</t>
  </si>
  <si>
    <t>AÇIKLAMALAR</t>
  </si>
  <si>
    <t>KÖYYOLLARI</t>
  </si>
  <si>
    <t>1 km yol onarımı, 13 km stablize, 23 km I.kat asfalt, 1 adet köprü, 3 adet sanat yapısı olmak üzere toplam 12 proje tamamlanmıştır.</t>
  </si>
  <si>
    <t>1 km tesviye, 10,8 km yol onarımı, 58,5 km stablize, 233,1 km I.kat asfalt, 40,7 km II.kat asfalt, 5,2 km beton asfalt, 28900 ton rotmiks (asfalt yama), 30 adet sanat yapısı olmak üzere toplam 138 proje tamamlanmıştır.</t>
  </si>
  <si>
    <t>0,6 km tesviye, 230 km I.kat asfalt, 48 km II.kat asfalt , 1000 m² parke yol, 8000 ton rotmiks (asfalt yama), 2515 adet büz ve menfez olmak üzere toplam 150 proje tamamlanmıştır.</t>
  </si>
  <si>
    <t>195 km I.kat asfalt , 20 km II.kat asfalt, 9000 ton rotmiks (asfalt yama),  olmak üzere toplam 184 proje tamamlanmıştır.</t>
  </si>
  <si>
    <t>51,5 km I.kat asfalt, 11,9 km II.kat asfalt , 24700 ton rotmiks (asfalt yama), 3550 m³ istinat duvarı, 7 adet menfez, 1 adet köprü olmak üzere toplam 65 proje tamamlanmıştır.</t>
  </si>
  <si>
    <t>İÇMESULARI</t>
  </si>
  <si>
    <t>4 adet yeni tesis inşaatı, 1 adet mevcut tesisin geliştirilmesi, 6 adet tesis'de ise bakım onarım çalışması yapılarak planlanan 11 proje tamamlanmıştır.</t>
  </si>
  <si>
    <t>13 adet sondaj, 17 adet yeni tesis inşaatı, 11 adet mevcut tesisin geliştirilmesi, 40 adet tesis'de bakım onarım çalışması yapılarak planlanan 81 proje tamamlanmıştır.</t>
  </si>
  <si>
    <t>26 adet yeni tesis inşaatı, 22 adet mevcut tesisin geliştirilmesi, 12 adet tesis'de bakım onarım çalışması yapılarak planlanan 60 proje tamamlanmıştır.</t>
  </si>
  <si>
    <t>4 adet mevcut tesisin geliştirilmesi, 9 adet tesis'de bakım onarım çalışması yapılarak planlanan 13 proje tamamlanmıştır.</t>
  </si>
  <si>
    <t>12 adet kanaliazsyon tesisinin yapımı tamamlanmıştır.</t>
  </si>
  <si>
    <t>TARIMSAL
SULAMA</t>
  </si>
  <si>
    <t>1 adet tarımsal amaçlı sulama tesisi inşaatı bitirilmiştir.</t>
  </si>
  <si>
    <t>TOPLAM</t>
  </si>
  <si>
    <t>KÖYDES 2011 YILI ULAŞIM SEKTÖRÜ PROJELERİ</t>
  </si>
  <si>
    <t>Suyu Yetersiz</t>
  </si>
  <si>
    <t>Sulu</t>
  </si>
  <si>
    <t>Tesis Geliştirme</t>
  </si>
  <si>
    <t>Bakım Onarım</t>
  </si>
  <si>
    <t>KÖYDES 2011 YILI İÇMESUYU SEKTÖRÜ PROJELERİ</t>
  </si>
  <si>
    <t>STABLİZE
KM</t>
  </si>
  <si>
    <t>Köserecik</t>
  </si>
  <si>
    <t>Tasmacı-Celepçioğlu</t>
  </si>
  <si>
    <t>Futa-Çırgan</t>
  </si>
  <si>
    <t>Yaylacık</t>
  </si>
  <si>
    <t>Hacıali</t>
  </si>
  <si>
    <t>Şirinköy-Çalca</t>
  </si>
  <si>
    <t>Gücek K.-Ceyüp Mh.</t>
  </si>
  <si>
    <t>Kargalar K.-Merkez Mh.</t>
  </si>
  <si>
    <t>Kızılcakese K. Toptaşı ve Merkez Mh.</t>
  </si>
  <si>
    <t>Örencik K. Merkez Mh.</t>
  </si>
  <si>
    <t>Çukuröeren K.-Bozcaoğlu Mh.</t>
  </si>
  <si>
    <t>Alancık K.-Merkez Mh.</t>
  </si>
  <si>
    <t>Eceler K. Merkez Mh.</t>
  </si>
  <si>
    <t>Kumtarla K.-Maden Mh.</t>
  </si>
  <si>
    <t>Karapınar K.</t>
  </si>
  <si>
    <t>Kaleoğlu K.-Sarıosmanlar Mh.</t>
  </si>
  <si>
    <t>2. KAT ASFALT 
KM</t>
  </si>
  <si>
    <t>Kç.Kaymaz-Hacıhasan</t>
  </si>
  <si>
    <t xml:space="preserve">Hasanlı-Kç.Kaymaz-Yeniköy </t>
  </si>
  <si>
    <t>Alioğlu K.-Şeyhler Mh.</t>
  </si>
  <si>
    <t>Mollabey</t>
  </si>
  <si>
    <t>Kıran K.</t>
  </si>
  <si>
    <t xml:space="preserve">Osmanlı-Okçular </t>
  </si>
  <si>
    <t>Hasanlı K.-Nusratlı Mah. Menfez İşi</t>
  </si>
  <si>
    <t>Mollabey Grp.yolu Çamlıbel Mevkii İstinat Duvarı İşi</t>
  </si>
  <si>
    <t>Aş.Doğancılar K. - Okçular Arası Menfez İşi</t>
  </si>
  <si>
    <t>Kasımlı Köyü-Ölüce Mah. Menfez İşi</t>
  </si>
  <si>
    <t>SANAT YAPISI
ADET</t>
  </si>
  <si>
    <t xml:space="preserve">Kerimler-Basat </t>
  </si>
  <si>
    <t>İhsanoğlu Kuyu</t>
  </si>
  <si>
    <t>Kayabaşı K.</t>
  </si>
  <si>
    <t>Sipahiler K.</t>
  </si>
  <si>
    <t>Hacıibadi K.</t>
  </si>
  <si>
    <t>Aş.İhsaniye K.</t>
  </si>
  <si>
    <t>Güzeloğlu K.</t>
  </si>
  <si>
    <t>Emirşah K.</t>
  </si>
  <si>
    <t>Kızılbel K.</t>
  </si>
  <si>
    <t>Güzelyurt K.</t>
  </si>
  <si>
    <t>Muhsinler K.</t>
  </si>
  <si>
    <t>Uluköy K.</t>
  </si>
  <si>
    <t>Kalaycıoğlu K.</t>
  </si>
  <si>
    <t>Güdüllü K.</t>
  </si>
  <si>
    <t>Sarmaşık K.</t>
  </si>
  <si>
    <t>Coburlar K.</t>
  </si>
  <si>
    <t>Yeniköy K.</t>
  </si>
  <si>
    <t>Yolgeçen K.</t>
  </si>
  <si>
    <t>Yeşilyurt K.</t>
  </si>
  <si>
    <t>Şeyhoğlu K.</t>
  </si>
  <si>
    <t>Yazıköy K.</t>
  </si>
  <si>
    <t>Çorak K.</t>
  </si>
  <si>
    <t>Sandallar K.</t>
  </si>
  <si>
    <t>Başaran K.</t>
  </si>
  <si>
    <t>Yk.İhsaniye K.</t>
  </si>
  <si>
    <t>Gökçetabaklar K.</t>
  </si>
  <si>
    <t>Esenyurt K.</t>
  </si>
  <si>
    <t>Koramanlar K.</t>
  </si>
  <si>
    <t>Çayır K.</t>
  </si>
  <si>
    <t>Gökçeler K.</t>
  </si>
  <si>
    <t>Dursunlar K.</t>
  </si>
  <si>
    <t>Hacıosmanlar K.</t>
  </si>
  <si>
    <t>Taşçılı K.</t>
  </si>
  <si>
    <t>Ayvazlar K.</t>
  </si>
  <si>
    <t>Derecikören K.</t>
  </si>
  <si>
    <t>Dereköseler K.</t>
  </si>
  <si>
    <t xml:space="preserve">Mahmutoğlu </t>
  </si>
  <si>
    <t>Sabunlar</t>
  </si>
  <si>
    <t>Başlarkadı K.-Kodomanla</t>
  </si>
  <si>
    <t>Adatepe</t>
  </si>
  <si>
    <t>Pelitli</t>
  </si>
  <si>
    <t>Gürbüzler K.</t>
  </si>
  <si>
    <t>Tosunlar K.</t>
  </si>
  <si>
    <t>Yeşilada K.</t>
  </si>
  <si>
    <t>Tellioğlu K.</t>
  </si>
  <si>
    <t>Dedeoğlu K.</t>
  </si>
  <si>
    <t>Türkmenoğlu K.</t>
  </si>
  <si>
    <t>Alparslan K.</t>
  </si>
  <si>
    <t>Bostandüzü-Akçasu Yolu Menfez İşi</t>
  </si>
  <si>
    <t>Sabunlar K. İstinat Duvarı İşi</t>
  </si>
  <si>
    <t>Göliçi Mh.-Akköy-Çömlekçi K. - Şıhlarkırması Mh.-Fındıklı K.</t>
  </si>
  <si>
    <t xml:space="preserve">Düzpelit </t>
  </si>
  <si>
    <t>Zindancılar-A.Sofular</t>
  </si>
  <si>
    <t>Tepeören K.-Çalça Mh.</t>
  </si>
  <si>
    <t>Fındıklı K.</t>
  </si>
  <si>
    <t>Kaymaklar K.</t>
  </si>
  <si>
    <t>Halaşlı K.</t>
  </si>
  <si>
    <t>Toyfanlı K.</t>
  </si>
  <si>
    <t>Serintepe K.</t>
  </si>
  <si>
    <t>Ramazanlı K.</t>
  </si>
  <si>
    <t>Hacıuslu K.</t>
  </si>
  <si>
    <t>Vakıf K.</t>
  </si>
  <si>
    <t>Sakallar K.</t>
  </si>
  <si>
    <t>Çayırlı K.</t>
  </si>
  <si>
    <t>Yunuslu K.</t>
  </si>
  <si>
    <t>Ketenciler K.</t>
  </si>
  <si>
    <t>Osmanlar K.-Ruşanlar K. Menfez İşi</t>
  </si>
  <si>
    <t>Işıklı K. İstinat Duvarı İşi</t>
  </si>
  <si>
    <t>Büz Alımı</t>
  </si>
  <si>
    <t>Kandilli Yolu Sanat Yapıları</t>
  </si>
  <si>
    <t>Dağdemirciler-Doğancılar</t>
  </si>
  <si>
    <t>Aktarla K.</t>
  </si>
  <si>
    <t>Aliusta K.</t>
  </si>
  <si>
    <t>Örmeci K.</t>
  </si>
  <si>
    <t>Saraçlar K.</t>
  </si>
  <si>
    <t>Bodaç K:</t>
  </si>
  <si>
    <t>Gaziler K.</t>
  </si>
  <si>
    <t>Namazgah K.</t>
  </si>
  <si>
    <t>Yeşilköy K.</t>
  </si>
  <si>
    <t>36,9  km  asfalt, 40743 ton rotmiks (asfalt yama), 11 adet sanat yapısı yapılmıştır. 194.621 m² parke yapımı planlanmış bunun, 163.281 m² si tamamlanmış kalan 31.340 m² parke işinde çalışmalara devam edilmektedir. Planlanan 162 projeden 143 adedi tamamlanmıştır.</t>
  </si>
  <si>
    <t>12 adet bakım onarım, 11 adet tesis geliştirme, 1 adet yeni tesis yapılmış olup planlanan 1 adet tesis geliştirme işi 2011 yılı KÖYDES programında yapılacaktır.</t>
  </si>
  <si>
    <t>BASIN BÜLTENİ</t>
  </si>
  <si>
    <t>ÖDENEK TOPLAMI:</t>
  </si>
  <si>
    <t>S.
NO</t>
  </si>
  <si>
    <t>SEKTÖRÜ</t>
  </si>
  <si>
    <t>KÖYÜN ADI</t>
  </si>
  <si>
    <t>YAPILACAK İŞ</t>
  </si>
  <si>
    <t>BİRİMİ</t>
  </si>
  <si>
    <t>MİKTARI</t>
  </si>
  <si>
    <t>Köyyolları</t>
  </si>
  <si>
    <t>Asfalt Kaplama</t>
  </si>
  <si>
    <t>Km</t>
  </si>
  <si>
    <t>Ton</t>
  </si>
  <si>
    <t>İçmesuyu</t>
  </si>
  <si>
    <t>MERKEZ İLÇE ASFALT TOPLAMI:</t>
  </si>
  <si>
    <t>ÇAYCUMA İLÇESİ ROTMİKS TOPLAMI:</t>
  </si>
  <si>
    <t>DEVREK İLÇESİ ROTMİKS TOPLAMI:</t>
  </si>
  <si>
    <t>EREĞLİ İLÇESİ ROTMİKS TOPLAMI:</t>
  </si>
  <si>
    <t>GÖKÇEBEY İLÇESİ ROTMİKS TOPLAMI:</t>
  </si>
  <si>
    <t>2005 YILI:</t>
  </si>
  <si>
    <t>2006 YILI:</t>
  </si>
  <si>
    <t>2007 YILI:</t>
  </si>
  <si>
    <t>2008 YILI:</t>
  </si>
  <si>
    <t>2009 YILI:</t>
  </si>
  <si>
    <t>2010 YILI:</t>
  </si>
  <si>
    <t>2011 YILI:</t>
  </si>
  <si>
    <t>2012 YILI:</t>
  </si>
  <si>
    <t>MERKEZ İLÇE</t>
  </si>
  <si>
    <t>ALAPLI İLÇESİ</t>
  </si>
  <si>
    <t>ÇAYCUMA İLÇESİ</t>
  </si>
  <si>
    <t>DEVREK İLÇESİ</t>
  </si>
  <si>
    <t>EREĞLİ İLÇESİ</t>
  </si>
  <si>
    <t>GÖKÇEBEY İLÇESİ</t>
  </si>
  <si>
    <t>21 adet bakım onarım, 15 adet tesis geliştirme, projesi olmak üzere toplam 36 projenin yapımı planlanmış, bu projelerden 35 adedi tamamlnmış kalan 1 projede ise  çalışmalara 2012 yılında devam edilecektir.</t>
  </si>
  <si>
    <t>71,9 km asfalt, 16,6 km stablize (asfalt temel hazırlığı), 169.833 m² parke, 22.800 ton rotmiks, 7 adet sanat yapısı yapılmıştır.</t>
  </si>
  <si>
    <t>ALAPLI İLÇESİ PARKE TOPLAMI:</t>
  </si>
  <si>
    <t>M²</t>
  </si>
  <si>
    <t>İL GENELİ ASFALT TOPLAMI:</t>
  </si>
  <si>
    <t>İL GENELİ PARKE TOPLAMI:</t>
  </si>
  <si>
    <t>İL GENELİ ROTMİKS TOPLAMI:</t>
  </si>
  <si>
    <t>89,5 km asfalt,  26.4000 ton rotmiks,1 adet sanat yapısı, 5239 m² köyiçi parke yol yapılmıştır.</t>
  </si>
  <si>
    <t>Yapımı planlanan projelerden;
12 adet içmesuyu ve 1 adet kanalizasyon  projesi tamamlanmıştır.</t>
  </si>
  <si>
    <t>2013 YILI:</t>
  </si>
  <si>
    <t>Asfalt Temel Hazırlığı</t>
  </si>
  <si>
    <t>m²</t>
  </si>
  <si>
    <t>İL GENELİ ASFALT TEMEL HAZIRLIĞI TOPLAMI:</t>
  </si>
  <si>
    <t>KANAL.</t>
  </si>
  <si>
    <t>PRJ.
AD.</t>
  </si>
  <si>
    <t>İL :</t>
  </si>
  <si>
    <t>ZONGULDAK</t>
  </si>
  <si>
    <t>I- İÇME SUYU PROJELERİ</t>
  </si>
  <si>
    <t>PROJE SAYISI</t>
  </si>
  <si>
    <t>SUSUZ</t>
  </si>
  <si>
    <t>YETERSİZ</t>
  </si>
  <si>
    <t>ŞEBEKELİ</t>
  </si>
  <si>
    <t>ÇEŞMELİ</t>
  </si>
  <si>
    <t>KÖY</t>
  </si>
  <si>
    <t>BAĞLISI</t>
  </si>
  <si>
    <t>Ad.</t>
  </si>
  <si>
    <t>Nüf.</t>
  </si>
  <si>
    <t>II- YOL PROJELERİ</t>
  </si>
  <si>
    <t>TOPLAM PROJE SAYISI</t>
  </si>
  <si>
    <t>KÖY YOLLARINDA YAPILAN İŞLER</t>
  </si>
  <si>
    <t>HAM YOL (Km)</t>
  </si>
  <si>
    <t>TESVİYE (Km)</t>
  </si>
  <si>
    <t>STABİLİZE (Km)</t>
  </si>
  <si>
    <t>BETON YOL
(Km)</t>
  </si>
  <si>
    <t>PARKE (m2)</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</si>
  <si>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</si>
  <si>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</si>
  <si>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</si>
  <si>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</si>
  <si>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</si>
  <si>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</si>
  <si>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</si>
  <si>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</si>
  <si>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</si>
  <si>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</si>
  <si>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</si>
  <si>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</si>
  <si>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</si>
  <si>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</si>
  <si>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</si>
  <si>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</si>
  <si>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</si>
  <si>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</si>
  <si>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</si>
  <si>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</si>
  <si>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</si>
  <si>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</si>
  <si>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</si>
  <si>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</si>
  <si>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</si>
  <si>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</si>
  <si>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KİLİMLİ</t>
  </si>
  <si>
    <t>KOZLU</t>
  </si>
  <si>
    <t>ONARIM (Km)</t>
  </si>
  <si>
    <t>2014 YILI:</t>
  </si>
  <si>
    <t>2015 YILI:</t>
  </si>
  <si>
    <t>KİLİMLİ İLÇESİ</t>
  </si>
  <si>
    <t>KOZLU İLÇESİ</t>
  </si>
  <si>
    <t>Yapımı planlanan 24 proje tamamlanmıştır.</t>
  </si>
  <si>
    <t>41,1 km asfalt,  40.395 ton rotmiks, 58,9 Km asfalt temel hazırlığı, 89.946 m² köyiçi parke yol yapılmıası planlanmıştır.</t>
  </si>
  <si>
    <t xml:space="preserve"> 1 adet köprü, 44,4 Km asfalt, 16.720 ton rotmiks, 15,5 Km asfalt altyapı hazırlık uygulaması gerçekleştirilmiştir. Çaycuma İlçesi 14 köye 14.000 m² parke yapım işinde ise çalışmalara devam edilmektedir</t>
  </si>
  <si>
    <t>İçmesuyu sektöründe 31 proje programlanmış bunlardan 29 adedi tamamlanmış, Merkez İlçe Sarımsak köyü içmesuyu inşaatının ihale aşamasında, Kdz.Ereğli İlçesi Kızılca-Ketenciler K. Grup içmesuyu işinin proje aşamasında, kanalizasyon sektöründe ise artan ödeneklerden yapımı planlanan 2 proje ihale aşamasında, olduğu tespit edilmiştir.</t>
  </si>
  <si>
    <t>EREĞLİ İLÇESİ ASFALT TOPLAMI:</t>
  </si>
  <si>
    <t>DEVREK İLÇESİ ASFALT TOPLAMI:</t>
  </si>
  <si>
    <t>ÇAYCUMA İLÇESİ ASFALT TOPLAMI:</t>
  </si>
  <si>
    <t>KOZLU İLÇESİ ASFALT TOPLAMI:</t>
  </si>
  <si>
    <t>KİLİMLİ İLÇESİ ASFALT TOPLAMI:</t>
  </si>
  <si>
    <t>MERKEZ İLÇE SANAT YAPISI TOPLAMI:</t>
  </si>
  <si>
    <t>MERKEZ İLÇE KÖPRÜ YAPIM TOPLAMI:</t>
  </si>
  <si>
    <t>İL GENELİ KÖPRÜ YAPIM TOPLAMI:</t>
  </si>
  <si>
    <t>AD.</t>
  </si>
  <si>
    <t>İL GENELİ SANAT YAPISI TOPLAMI:</t>
  </si>
  <si>
    <t>2005-2014 YILLARI KÖYDES PROGRAM UYGULAMALARI</t>
  </si>
  <si>
    <t>Kaleoğlu K. Köprü Yapımı</t>
  </si>
  <si>
    <t>TESİS GELİŞTİME</t>
  </si>
  <si>
    <t>GÖKÇEBEY İLÇESİ ASFALT TOPLAMI:</t>
  </si>
  <si>
    <t>İRTİBAT BİLGİLERİ</t>
  </si>
  <si>
    <t>Yetkili</t>
  </si>
  <si>
    <t>Telefon</t>
  </si>
  <si>
    <t>Faks</t>
  </si>
  <si>
    <t>e-posta</t>
  </si>
  <si>
    <t>*: Bu tablodaki nüfus bilgileri, söz konusu yatırımdan yararlanacak nüfus miktarını belirtmektedir.</t>
  </si>
  <si>
    <t xml:space="preserve">AÇIKLAMALAR: </t>
  </si>
  <si>
    <t xml:space="preserve">KÖYDES il yatırım programı gereğince yıl içinde yapılacak projeler dikkate alınarak, yukarıdaki tablolar doldurulacaktır. </t>
  </si>
  <si>
    <t>I, II, III ve IV nolu tablolardaki veriler, izleme tablolarında "sene başında planlanan" işlerle uyumlu olmalıdır.</t>
  </si>
  <si>
    <t xml:space="preserve">İlçe bilgileri, toplam rakamlar olarak girilecek ve sonrasında il toplamı hesaplanacaktır. </t>
  </si>
  <si>
    <t>2016 YILI:</t>
  </si>
  <si>
    <t xml:space="preserve"> 1 adet köprü, 2 adet istinat duvarı, 122,9 Km asfalt, 115 km. rotmiks, 35 Km asfalt altyapı hazırlık uygulaması gerçekleştirilmiştir. </t>
  </si>
  <si>
    <t xml:space="preserve">İçme suları sektöründe yapımı planlanan 28 projeden, 25 adedi bitirilmiş, kalan 3 projeden Kozlu İlçesi Ebegümeci köyü İçme suyu inşaatı, Çaycuma İlçesi Kızılbel Köyü ENH yapım işleri devam etmekte olup, Merkez İlçe Keller Köyü içmesuyu inşaatı Karaman Belediye Başkanlığının su kaynağını Mahkemeye taşıması sonucu, Mahkeme kararı beklenildiğinden ihale edilememiştir. </t>
  </si>
  <si>
    <t xml:space="preserve"> 61,90 Km asfalt, 86  km. rotmiks,4,10 Km asfalt altyapı hazırlık ve  39.127 m² parke uygulaması gerçekleştirilmiştir. 5 adet projede asfalt temel hazırlığı bitirilmiş, asfalt kaplamanın tamamlanması için mevsimsel şart beklenmekte, 2 adet projede, proje çalışmalrına devam edilmektedir.</t>
  </si>
  <si>
    <t>İçme suları sektöründe yapımı planlanan 36 projeden, 32 adedi bitirilmiş, kalan 4 projeden Kozlu İlçesi Kozluköy köyü İçme suyu inşaatı, Ereğli İlçesi Yaraşlıyörük II. Kısım,  A.Sofular köyü içmeuyu inşaatları ile Gökçebey ilçesi Gaziler köyü sondaj işleri devam etmektedir.</t>
  </si>
  <si>
    <t>2017 YILI KÖYDES PROGRAMI</t>
  </si>
  <si>
    <t>İlçemizde, 8,0 km asfalt,1 adet köprü,  1 adet sanat yapısı yapım ile 14.000 m² parke alımı ve 2 adet içmesuyu projesinin (Sondaj ve Mevcut depoların fayans kaplanması) yapımı planlanmıştır.</t>
  </si>
  <si>
    <t>İlçemizde 0,1 km. BSK asfalt ve 2 adet içmesuyu projesi (İçmesuyu inşaatı ve Sondaj) yapımı planlanmıştır.</t>
  </si>
  <si>
    <t>İlçemizde, 12,0 km asfalt, 5 adet içmesuyu projesi (İçmesuyu inşaatı, Sondaj ve Klorlama) yapımı planlanmıştır.</t>
  </si>
  <si>
    <t>İlçemizde 5,2 km. asfalt, 30.000 m² kilitli parke, 2,7 Km. beton yol-kanal, 4 adet menfez yapımı ile 7 adet içmesuyu projesinin i (İçmesuyu inşaatı, Sondaj ve Klorlama) yapımı planlanmıştır.</t>
  </si>
  <si>
    <t>İlçemizde, 20,5 km asfalt, 7 Km asfalt yolların bakım ve onarımı için rotmiks, 60.000 m² parke alımı ile 8 adet içmesuyu projesinin (İçmesuyu inşaatı, Sondaj ve Klorlama) yapımı planlanmıştır.</t>
  </si>
  <si>
    <t>İlçemizde, 27,5 km asfalt, 7 km asfalt temel hazırlığı, 22,0 Km asfalt yolların bakım ve onarımı için rotmiks yapımı ile 25.000 m² parke alımı ve  4 adet içmesuyu projesinin (İçmesuyu inşaatı ve Klorlama) yapımı planlanmıştır.</t>
  </si>
  <si>
    <t>İlçemizde, 23,5 km asfalt, 10,0 Km asfalt yolların bakım ve onarımı için rotmiks yapımı ile 82.000 m² parke alımı ve  7 adet içmesuyu projesinin (İçmesuyu inşaatı ve Klorlama) yapımı planlanmıştır.</t>
  </si>
  <si>
    <t xml:space="preserve">     Tahsis olunan bu ödenek ile;
     Program genelinde toplam 103,8 km asfalt, 222.000 m² parke, 7,0 Km asfalt temel hazırlığı, 40,5 Km asfalt yolların bakım ve onarımı için rotmiks, 1 adet köprü, 8 adet sanat yapısı ile 41 adet içmesuyu tesisinin yapımı ve bakım onarımının yapılması planlanmıştır.</t>
  </si>
  <si>
    <t>İlçemizde, 7,0 km asfalt, 1,5 Km asfalt yolların bakım ve onarımı için rotmiks, 3 adet menfez yapımı ile 11.000 m² parke alımı ve 6 adet içmesuyu projesinin (İçmesuyu inşaatı ve Klorlama)  yapımı planlanmıştır.</t>
  </si>
  <si>
    <t>Hükümetimizce susuz ve yolsuz köy bırakmamak amacıyla 2005 yılında yürürlüğe konan ve 2016 yılında da devam eden Köylerin Alt Yapısını Destekleme Projesi (KÖYDES) kapsamında son on iki yılda İlimize ayrılan ödenek yapılan işler aşağıda listelenmiştir.</t>
  </si>
  <si>
    <t>2017 YILI:</t>
  </si>
  <si>
    <t>ZONGULDAK İLİ 2017 YILI KÖYDES PROGRAMI</t>
  </si>
  <si>
    <t>Muhtelif Köy yollarında kullanılamak üzere parke temini</t>
  </si>
  <si>
    <t>Kardeşler K. İstinat Duvarı Yapımı</t>
  </si>
  <si>
    <t>ZONGULDAK Bld sın.İlt.Kokaksu Mh.KARDEŞLER k.-Yayla Mh. HACIALİ k.-BEYCUMA bld.y.bağ. Yolu 2,0 Km. I. Kat Asfalt Kaplama</t>
  </si>
  <si>
    <t>ZONGULDAK Bld sın.İlt.Kokaksu Mh.KARDEŞLER k.-Yayla Mh. HACIALİ k.-BEYCUMA bld.y.bağ.6,0 Km. I. Kat Asfalt Kaplama</t>
  </si>
  <si>
    <t>Mevcut Depoların Fayans Kaplaması</t>
  </si>
  <si>
    <t>Eceler K. Çukurören K. Sondaj</t>
  </si>
  <si>
    <t>Parke Kaplama</t>
  </si>
  <si>
    <t>Körü Yapım</t>
  </si>
  <si>
    <t>Sanat Yapısı Yapımı</t>
  </si>
  <si>
    <t>Adet</t>
  </si>
  <si>
    <t>İl.y.İlt.Göbü K.-Oruçlar Mh.Şirinköy K.Kurtköy K.Yeniköy Mh.İlç.Snr. 0,1 Km. Sıcak Asfalt Kaplama</t>
  </si>
  <si>
    <t>Şirinköy K. İçmesuyu İnşaatı</t>
  </si>
  <si>
    <t>Göbü K. Sondaj</t>
  </si>
  <si>
    <t>Dy.İlt.Ceyüp Mh.-Ardıç Mh.-SAKA k.-Demirciler Mh.-UZUNGÜNEY k.- Kahyalar Mh.-Gry.bağ. 4,0 Km. II.Kat Asfalt Kaplama</t>
  </si>
  <si>
    <t>Gry.İlt.KÖSERECİK k.- Abdultarlası mh.- Gry.bağ. 4,0 km. I.Kat Asfalt Kaplama</t>
  </si>
  <si>
    <t>Gry.İlt.AKŞEYH k.- Ereğli İlçe sın.(çubuklu Mh.) 4,0 Km. II.Kat Asfalt Kaplama</t>
  </si>
  <si>
    <t>Mevcut Depoların Fayans Kaplanması İşi</t>
  </si>
  <si>
    <t>Klorlama Cihazı ve Klor Temini</t>
  </si>
  <si>
    <t>Çırgan K. İçmesuyu İnşaatı</t>
  </si>
  <si>
    <t>Çamköy K. İçmesuyu İnşaatı</t>
  </si>
  <si>
    <t>Saka K. Sondaj</t>
  </si>
  <si>
    <t>Gr.k.y.ilt.Bektaşlı k.-Cinler Mh.-Dumanlar Mh.-Atalay Mh.-Ereğli Kurtlar Köyü bağ. 1,2 Km. II. Kat Asfalt Kaplama</t>
  </si>
  <si>
    <t>Muhtelif Köy yollarında kullanılamak üzere parke temini 30.000 m²</t>
  </si>
  <si>
    <t>Muhtelif Köy yollarında Beton Kanal Yapımı</t>
  </si>
  <si>
    <t>Kç.Kaymak K. Menfez Yapımı</t>
  </si>
  <si>
    <t>Yenidoğanlar K. Menfez Yapımı</t>
  </si>
  <si>
    <t>Alioğlu K. Menfez Yapımı</t>
  </si>
  <si>
    <t>Durhanlı K. Menfez Yapımı</t>
  </si>
  <si>
    <t>Gr.k.y.ilt.Bektaşlı k.-Cinler Mh.-Dumanlar Mh.-Atalay Mh.-Ereğli Kurtlar Köyü bağ. 2,0 Km. II. Kat Asfalt Kaplama</t>
  </si>
  <si>
    <t>Ky.ilt.Bektaşlı k.-İlyaslar Mh.y. 2,0 Km. II. Kat Asfalt Kaplama</t>
  </si>
  <si>
    <t>Beton Yol-Kanal Yapımı</t>
  </si>
  <si>
    <t>Aş.Doğancılar K. İçmesuyu İnşaatı</t>
  </si>
  <si>
    <t>Kabalar Köyü Sondaj</t>
  </si>
  <si>
    <t>Aydınyayla K.-Karadoruk Mah. İçmesuyu İnşaatı</t>
  </si>
  <si>
    <t>Onurlu K. İçmesuyu İnşaatı Ve ENH</t>
  </si>
  <si>
    <t>Okçular Sondaj</t>
  </si>
  <si>
    <t>ALAPLI İLÇESİ ASFALT TOPLAMI:</t>
  </si>
  <si>
    <t>Grp.Y.İlt. Yakademirciler K. Sünnetçioğlu Mh. Çaycuma Bld.Snr. Bağ.Y. "Veliköy Mh." 2,0 Km Sıcak Asfalt Kaplama</t>
  </si>
  <si>
    <t>Basat K.-Karacaoğlu Köy İçi Y 1,8 Km. I. Kat Asfalt Kaplama</t>
  </si>
  <si>
    <t>Grp.Y.İlt. Yukarı Dere K. Kışla K. Kırıklar Mh. Göçler Mh. Çayır K. Güdüllü K. Güzelyaka K. Çaycuma Bld.Snr.Grp.Y. 2 Km. Sıcak Asfalt Kaplama</t>
  </si>
  <si>
    <t>Hacıibadi Köy içi y. 2,5 Km. I.Kat Asfalt Kaplama</t>
  </si>
  <si>
    <t>İl Y.İlt.İbadioğlu Mh. Adaköy K.Güzeloğlu Köy Yolu 3 Km. Sıcak Asfalt Kaplama</t>
  </si>
  <si>
    <t>Ky. İlt. Aşağı Mh. Helvacılar K.Sinanoğlu Mh. Şabanoğlu Mh. Gr.Y. Bağ. 2,0 Km. Sıcak Asfalt Kaplama</t>
  </si>
  <si>
    <t>Muhtelif Köy yollarının bakım onarımı için  rotmiks</t>
  </si>
  <si>
    <t>Ky.İlt. KocamehmetoğluMh. KadılarMh. KanoğluMh. Danabaşlar Mh. Köse Mh. İmamoğlu Mh.Grp.Y.Bağ. 3,4 Km. I. Kat Asfalt Kaplama</t>
  </si>
  <si>
    <t>İl Y.İlt.Ahatlı K.Gemezli Mh. Kurumsallar Mh.BasatK.Mangırlar Mh.GökçebeyİlçeSnr. 0,8 Km. I. Kat Asfalt Kaplama</t>
  </si>
  <si>
    <t>Dy.İlt. Kayıkçılar K.Hacıoğlu Mh. Cinağa Mh. Arıcıoğlu Mh. Dy.Bağ 3,0 Km. Sıcak Asfalt Kaplama</t>
  </si>
  <si>
    <t>Çayköy Sondaj</t>
  </si>
  <si>
    <t>Çömlekçi Sondaj</t>
  </si>
  <si>
    <t>Muharremşah Çökeltme Havuzu</t>
  </si>
  <si>
    <t>Derecikören Depo Yapımı</t>
  </si>
  <si>
    <t>Emirşah Sondaj</t>
  </si>
  <si>
    <t>Akpınar Depo Yapımı</t>
  </si>
  <si>
    <t>Ky.İlt.Kadıköy Mh.-Tabaklar Mh.-Merkez ilçe bağ.y. 3,0 Km. I.Kat Asfalt Kaplama</t>
  </si>
  <si>
    <t>Ky.İlt.Kuluzoğlu Mh.-Kıcımanlar Mh.-Memişler Mh.-Ky.bağ. 1,5 Km. I. Kat Asfalt Kaplama</t>
  </si>
  <si>
    <t>Ky.İlt. KARACAÖREN k.- Öteköy Mh.y. 2,0 Km. I. Kat Asfalt Kaplama</t>
  </si>
  <si>
    <t>Gry.İlt.İlvey.Mh.y. 1,5 K. I. Kat Asfalt Kaplama</t>
  </si>
  <si>
    <t>DEVREK bld.sın.İlt.Kocabaşoğlu Mh.-Cepcioğlu Mh.-YILANCAKUZ k.bağ.y. 3,0 KM. I. Kat Asfalt Kaplama</t>
  </si>
  <si>
    <t>İly.İlt.ADATEPE k.-Çalça Mh.y. 4,5 Km. I. Kat Asfalt Kaplama</t>
  </si>
  <si>
    <t>EK VI: 2017 YILI KÖYDES İL YATIRIM PROGRAMINA UYGUN OLARAK HEDEFLENEN YAPILACAK İŞ MİKTARI  BİLGİLERİ TABLOSU</t>
  </si>
  <si>
    <t xml:space="preserve">2017 YILI KÖYDES PROJESİ </t>
  </si>
  <si>
    <t xml:space="preserve">               (2017 YILI  İÇİN HEDEFLENEN İŞ MİKTARI BİLGİLERİ)</t>
  </si>
  <si>
    <t>ASFALT SATHİ KAPLAMA (Km)</t>
  </si>
  <si>
    <t>ASFALT BSK (Km)</t>
  </si>
  <si>
    <t>Nüfus hesaplamalarında, 31.12.2016 itibarıyla açıklanan Adrese Dayalı Nüfus Kayıt Sistemi sonuçları kullanılacaktır.</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</si>
</sst>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 numFmtId="174" formatCode="\M\os\t\h\ m\,\ yyyy"/>
    <numFmt numFmtId="175" formatCode="#,#00"/>
    <numFmt numFmtId="176" formatCode="#,"/>
    <numFmt numFmtId="177" formatCode="%#,#00"/>
    <numFmt numFmtId="178" formatCode="_-* #,##0_T_L_-;\-* #,##0_T_L_-;_-* &quot;-&quot;_T_L_-;_-@_-"/>
    <numFmt numFmtId="179" formatCode="_-* #,##0.00_T_L_-;\-* #,##0.00_T_L_-;_-* &quot;-&quot;??_T_L_-;_-@_-"/>
    <numFmt numFmtId="180" formatCode="0\+000"/>
    <numFmt numFmtId="181" formatCode="0.0"/>
    <numFmt numFmtId="182" formatCode="#,##0.0"/>
    <numFmt numFmtId="183" formatCode="#,###\ \¨"/>
    <numFmt numFmtId="184" formatCode="#,###\ \ \¨"/>
    <numFmt numFmtId="185" formatCode="#,###"/>
    <numFmt numFmtId="186" formatCode="0.0000"/>
  </numFmts>
  <fonts count="62">
    <font>
      <sz val="11"/>
      <color indexed="8"/>
      <name val="Calibri"/>
      <family val="2"/>
    </font>
    <font>
      <b/>
      <sz val="18"/>
      <color indexed="8"/>
      <name val="Calibri"/>
      <family val="2"/>
    </font>
    <font>
      <b/>
      <sz val="10"/>
      <color indexed="8"/>
      <name val="Calibri"/>
      <family val="2"/>
    </font>
    <font>
      <sz val="10"/>
      <color indexed="8"/>
      <name val="Calibri"/>
      <family val="2"/>
    </font>
    <font>
      <sz val="10"/>
      <name val="Arial Tur"/>
      <family val="0"/>
    </font>
    <font>
      <sz val="1"/>
      <color indexed="8"/>
      <name val="Courier"/>
      <family val="1"/>
    </font>
    <font>
      <b/>
      <sz val="1"/>
      <color indexed="8"/>
      <name val="Courier"/>
      <family val="1"/>
    </font>
    <font>
      <sz val="10"/>
      <name val="Trebuchet MS"/>
      <family val="2"/>
    </font>
    <font>
      <sz val="10"/>
      <name val="Arial"/>
      <family val="2"/>
    </font>
    <font>
      <u val="single"/>
      <sz val="7.5"/>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16"/>
      <name val="Arial"/>
      <family val="2"/>
    </font>
    <font>
      <b/>
      <sz val="10"/>
      <color indexed="18"/>
      <name val="Arial"/>
      <family val="2"/>
    </font>
    <font>
      <b/>
      <sz val="10"/>
      <color indexed="12"/>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u val="single"/>
      <sz val="10"/>
      <color indexed="12"/>
      <name val="Arial Tur"/>
      <family val="0"/>
    </font>
    <font>
      <u val="single"/>
      <sz val="11"/>
      <color indexed="12"/>
      <name val="Calibri"/>
      <family val="2"/>
    </font>
    <font>
      <u val="single"/>
      <sz val="10"/>
      <color indexed="12"/>
      <name val="Arial"/>
      <family val="2"/>
    </font>
    <font>
      <sz val="10"/>
      <name val="Calibri"/>
      <family val="2"/>
    </font>
    <font>
      <sz val="9"/>
      <name val="Calibri"/>
      <family val="2"/>
    </font>
    <font>
      <b/>
      <sz val="10"/>
      <name val="Calibri"/>
      <family val="2"/>
    </font>
    <font>
      <b/>
      <sz val="10"/>
      <color indexed="9"/>
      <name val="Calibri"/>
      <family val="2"/>
    </font>
    <font>
      <b/>
      <i/>
      <sz val="14"/>
      <name val="Calibri"/>
      <family val="2"/>
    </font>
    <font>
      <b/>
      <sz val="14"/>
      <name val="Calibri"/>
      <family val="2"/>
    </font>
    <font>
      <sz val="14"/>
      <name val="Calibri"/>
      <family val="2"/>
    </font>
    <font>
      <sz val="12"/>
      <name val="Calibri"/>
      <family val="2"/>
    </font>
    <font>
      <b/>
      <sz val="12"/>
      <name val="Calibri"/>
      <family val="2"/>
    </font>
    <font>
      <b/>
      <sz val="9"/>
      <name val="Calibri"/>
      <family val="2"/>
    </font>
    <font>
      <sz val="11"/>
      <name val="Calibri"/>
      <family val="2"/>
    </font>
    <font>
      <b/>
      <sz val="18"/>
      <name val="Calibri"/>
      <family val="2"/>
    </font>
    <font>
      <b/>
      <u val="single"/>
      <sz val="14"/>
      <name val="Calibri"/>
      <family val="2"/>
    </font>
    <font>
      <b/>
      <i/>
      <sz val="12"/>
      <name val="Calibri"/>
      <family val="2"/>
    </font>
    <font>
      <b/>
      <sz val="24"/>
      <name val="Calibri"/>
      <family val="2"/>
    </font>
    <font>
      <sz val="8"/>
      <name val="Calibri"/>
      <family val="2"/>
    </font>
    <font>
      <sz val="11"/>
      <name val="Arial"/>
      <family val="2"/>
    </font>
    <font>
      <b/>
      <sz val="12"/>
      <name val="Arial"/>
      <family val="2"/>
    </font>
    <font>
      <b/>
      <sz val="11"/>
      <name val="Arial"/>
      <family val="2"/>
    </font>
    <font>
      <b/>
      <u val="single"/>
      <sz val="11"/>
      <name val="Arial"/>
      <family val="2"/>
    </font>
    <font>
      <b/>
      <sz val="11"/>
      <name val="Arial Tur"/>
      <family val="0"/>
    </font>
    <font>
      <sz val="8"/>
      <name val="Arial"/>
      <family val="2"/>
    </font>
    <font>
      <b/>
      <sz val="10"/>
      <name val="Arial"/>
      <family val="2"/>
    </font>
    <font>
      <sz val="11"/>
      <color indexed="10"/>
      <name val="Arial"/>
      <family val="2"/>
    </font>
    <font>
      <sz val="10"/>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8"/>
      <name val="Arial Tur"/>
      <family val="0"/>
    </font>
  </fonts>
  <fills count="27">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60"/>
        <bgColor indexed="64"/>
      </patternFill>
    </fill>
    <fill>
      <patternFill patternType="solid">
        <fgColor indexed="56"/>
        <bgColor indexed="64"/>
      </patternFill>
    </fill>
  </fills>
  <borders count="7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17"/>
      </left>
      <right>
        <color indexed="63"/>
      </right>
      <top style="thin">
        <color indexed="17"/>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thin"/>
      <right style="medium"/>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right/>
      <top style="thin"/>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medium"/>
    </border>
    <border>
      <left style="thin"/>
      <right/>
      <top style="medium"/>
      <bottom style="thin"/>
    </border>
    <border>
      <left style="thin"/>
      <right/>
      <top style="thin"/>
      <bottom style="thin"/>
    </border>
    <border>
      <left style="thin"/>
      <right style="thin"/>
      <top/>
      <bottom style="medium"/>
    </border>
    <border>
      <left style="thin"/>
      <right style="medium"/>
      <top/>
      <bottom style="medium"/>
    </border>
    <border>
      <left style="medium"/>
      <right/>
      <top style="thin"/>
      <bottom style="thin"/>
    </border>
    <border>
      <left/>
      <right style="thin"/>
      <top style="thin"/>
      <bottom style="thin"/>
    </border>
    <border>
      <left style="thin"/>
      <right style="thin"/>
      <top style="thin"/>
      <bottom/>
    </border>
    <border>
      <left style="thin"/>
      <right style="medium"/>
      <top style="thin"/>
      <bottom/>
    </border>
    <border>
      <left style="medium"/>
      <right/>
      <top style="thin"/>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bottom/>
    </border>
    <border>
      <left style="medium"/>
      <right/>
      <top/>
      <bottom style="thin"/>
    </border>
    <border>
      <left/>
      <right style="medium"/>
      <top/>
      <bottom style="thin"/>
    </border>
    <border>
      <left/>
      <right/>
      <top style="medium"/>
      <bottom style="thin"/>
    </border>
    <border>
      <left/>
      <right style="medium"/>
      <top style="medium"/>
      <bottom style="thin"/>
    </border>
    <border>
      <left style="medium"/>
      <right/>
      <top style="medium"/>
      <bottom style="thin"/>
    </border>
    <border>
      <left style="medium"/>
      <right/>
      <top style="thin"/>
      <bottom style="medium"/>
    </border>
    <border>
      <left/>
      <right style="medium"/>
      <top style="thin"/>
      <bottom style="medium"/>
    </border>
    <border>
      <left/>
      <right style="medium"/>
      <top style="thin"/>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s>
  <cellStyleXfs count="3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0" borderId="0" applyNumberFormat="0" applyFill="0" applyBorder="0" applyAlignment="0" applyProtection="0"/>
    <xf numFmtId="0" fontId="11" fillId="4" borderId="0" applyNumberFormat="0" applyBorder="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58"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9"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60"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12" fillId="13" borderId="8" applyNumberFormat="0" applyAlignment="0" applyProtection="0"/>
    <xf numFmtId="0" fontId="13" fillId="24" borderId="9" applyNumberFormat="0" applyAlignment="0" applyProtection="0"/>
    <xf numFmtId="172" fontId="5" fillId="0" borderId="0">
      <alignment/>
      <protection locked="0"/>
    </xf>
    <xf numFmtId="173" fontId="5" fillId="0" borderId="0">
      <alignment/>
      <protection locked="0"/>
    </xf>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0" fontId="25" fillId="13" borderId="10" applyNumberFormat="0" applyAlignment="0" applyProtection="0"/>
    <xf numFmtId="174" fontId="5" fillId="0" borderId="0">
      <alignment/>
      <protection locked="0"/>
    </xf>
    <xf numFmtId="0" fontId="14" fillId="0" borderId="0" applyNumberFormat="0" applyFill="0" applyBorder="0" applyProtection="0">
      <alignment vertical="center"/>
    </xf>
    <xf numFmtId="0" fontId="15" fillId="0" borderId="0" applyNumberFormat="0" applyFill="0" applyBorder="0" applyProtection="0">
      <alignment vertical="center"/>
    </xf>
    <xf numFmtId="49" fontId="16" fillId="0" borderId="0" applyFill="0" applyBorder="0" applyProtection="0">
      <alignment vertical="top"/>
    </xf>
    <xf numFmtId="3" fontId="16" fillId="0" borderId="0" applyFont="0" applyFill="0" applyBorder="0" applyAlignment="0" applyProtection="0"/>
    <xf numFmtId="49" fontId="16" fillId="0" borderId="11" applyFill="0" applyBorder="0" applyProtection="0">
      <alignment/>
    </xf>
    <xf numFmtId="0" fontId="17" fillId="0" borderId="0" applyNumberFormat="0" applyFill="0" applyBorder="0" applyAlignment="0" applyProtection="0"/>
    <xf numFmtId="175" fontId="5" fillId="0" borderId="0">
      <alignment/>
      <protection locked="0"/>
    </xf>
    <xf numFmtId="0" fontId="22" fillId="5" borderId="8" applyNumberFormat="0" applyAlignment="0" applyProtection="0"/>
    <xf numFmtId="0" fontId="22" fillId="5" borderId="8" applyNumberFormat="0" applyAlignment="0" applyProtection="0"/>
    <xf numFmtId="0" fontId="22" fillId="5" borderId="8" applyNumberFormat="0" applyAlignment="0" applyProtection="0"/>
    <xf numFmtId="0" fontId="22" fillId="5" borderId="8" applyNumberFormat="0" applyAlignment="0" applyProtection="0"/>
    <xf numFmtId="0" fontId="22" fillId="5" borderId="8" applyNumberFormat="0" applyAlignment="0" applyProtection="0"/>
    <xf numFmtId="0" fontId="22" fillId="5" borderId="8" applyNumberFormat="0" applyAlignment="0" applyProtection="0"/>
    <xf numFmtId="0" fontId="18" fillId="6" borderId="0" applyNumberFormat="0" applyBorder="0" applyAlignment="0" applyProtection="0"/>
    <xf numFmtId="176" fontId="6" fillId="0" borderId="0">
      <alignment/>
      <protection locked="0"/>
    </xf>
    <xf numFmtId="176" fontId="6" fillId="0" borderId="0">
      <alignment/>
      <protection locked="0"/>
    </xf>
    <xf numFmtId="0" fontId="19" fillId="0" borderId="2" applyNumberFormat="0" applyFill="0" applyAlignment="0" applyProtection="0"/>
    <xf numFmtId="0" fontId="20" fillId="0" borderId="4"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13" borderId="8" applyNumberFormat="0" applyAlignment="0" applyProtection="0"/>
    <xf numFmtId="0" fontId="12" fillId="13" borderId="8" applyNumberFormat="0" applyAlignment="0" applyProtection="0"/>
    <xf numFmtId="0" fontId="12" fillId="13" borderId="8" applyNumberFormat="0" applyAlignment="0" applyProtection="0"/>
    <xf numFmtId="0" fontId="12" fillId="13" borderId="8" applyNumberFormat="0" applyAlignment="0" applyProtection="0"/>
    <xf numFmtId="0" fontId="12" fillId="13" borderId="8" applyNumberFormat="0" applyAlignment="0" applyProtection="0"/>
    <xf numFmtId="0" fontId="12" fillId="13" borderId="8" applyNumberFormat="0" applyAlignment="0" applyProtection="0"/>
    <xf numFmtId="0" fontId="22" fillId="5" borderId="8" applyNumberFormat="0" applyAlignment="0" applyProtection="0"/>
    <xf numFmtId="0" fontId="13" fillId="24" borderId="9" applyNumberFormat="0" applyAlignment="0" applyProtection="0"/>
    <xf numFmtId="0" fontId="13" fillId="24" borderId="9" applyNumberFormat="0" applyAlignment="0" applyProtection="0"/>
    <xf numFmtId="0" fontId="13" fillId="24" borderId="9" applyNumberFormat="0" applyAlignment="0" applyProtection="0"/>
    <xf numFmtId="0" fontId="13" fillId="24" borderId="9" applyNumberFormat="0" applyAlignment="0" applyProtection="0"/>
    <xf numFmtId="0" fontId="13" fillId="24" borderId="9" applyNumberFormat="0" applyAlignment="0" applyProtection="0"/>
    <xf numFmtId="0" fontId="13" fillId="24" borderId="9"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3" fillId="0" borderId="1" applyNumberFormat="0" applyFill="0" applyAlignment="0" applyProtection="0"/>
    <xf numFmtId="0" fontId="24" fillId="14" borderId="0" applyNumberFormat="0" applyBorder="0" applyAlignment="0" applyProtection="0"/>
    <xf numFmtId="0" fontId="0" fillId="0" borderId="0">
      <alignment/>
      <protection/>
    </xf>
    <xf numFmtId="0" fontId="7"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8" fillId="0" borderId="0">
      <alignment/>
      <protection/>
    </xf>
    <xf numFmtId="0" fontId="8" fillId="0" borderId="0">
      <alignment/>
      <protection/>
    </xf>
    <xf numFmtId="0" fontId="4" fillId="0" borderId="0">
      <alignment/>
      <protection/>
    </xf>
    <xf numFmtId="0" fontId="0" fillId="9" borderId="12" applyNumberFormat="0" applyFont="0" applyAlignment="0" applyProtection="0"/>
    <xf numFmtId="0" fontId="8" fillId="9" borderId="12" applyNumberFormat="0" applyFont="0" applyAlignment="0" applyProtection="0"/>
    <xf numFmtId="0" fontId="8" fillId="9" borderId="12" applyNumberFormat="0" applyFont="0" applyAlignment="0" applyProtection="0"/>
    <xf numFmtId="0" fontId="0" fillId="9" borderId="12" applyNumberFormat="0" applyFont="0" applyAlignment="0" applyProtection="0"/>
    <xf numFmtId="0" fontId="4" fillId="9" borderId="12" applyNumberFormat="0" applyFont="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7" fontId="5" fillId="0" borderId="0">
      <alignment/>
      <protection locked="0"/>
    </xf>
    <xf numFmtId="0" fontId="26" fillId="0" borderId="0" applyNumberFormat="0" applyFill="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176" fontId="5" fillId="0" borderId="15">
      <alignment/>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0" fillId="0" borderId="0" xfId="241" applyAlignment="1">
      <alignment vertical="center"/>
      <protection/>
    </xf>
    <xf numFmtId="0" fontId="2" fillId="19" borderId="16" xfId="241" applyFont="1" applyFill="1" applyBorder="1" applyAlignment="1">
      <alignment horizontal="center" vertical="center" textRotation="90"/>
      <protection/>
    </xf>
    <xf numFmtId="0" fontId="2" fillId="19" borderId="16" xfId="241" applyFont="1" applyFill="1" applyBorder="1" applyAlignment="1">
      <alignment horizontal="center" vertical="center"/>
      <protection/>
    </xf>
    <xf numFmtId="0" fontId="2" fillId="19" borderId="16" xfId="241" applyFont="1" applyFill="1" applyBorder="1" applyAlignment="1">
      <alignment horizontal="center" vertical="center" wrapText="1"/>
      <protection/>
    </xf>
    <xf numFmtId="3" fontId="2" fillId="19" borderId="16" xfId="241" applyNumberFormat="1" applyFont="1" applyFill="1" applyBorder="1" applyAlignment="1">
      <alignment horizontal="center" vertical="center" textRotation="90" wrapText="1"/>
      <protection/>
    </xf>
    <xf numFmtId="3" fontId="3" fillId="0" borderId="0" xfId="241" applyNumberFormat="1" applyFont="1" applyAlignment="1">
      <alignment horizontal="center" vertical="center"/>
      <protection/>
    </xf>
    <xf numFmtId="0" fontId="3" fillId="0" borderId="0" xfId="241" applyFont="1" applyAlignment="1">
      <alignment horizontal="center" vertical="center"/>
      <protection/>
    </xf>
    <xf numFmtId="0" fontId="0" fillId="0" borderId="16" xfId="241" applyBorder="1" applyAlignment="1">
      <alignment vertical="center"/>
      <protection/>
    </xf>
    <xf numFmtId="0" fontId="0" fillId="0" borderId="0" xfId="241" applyAlignment="1">
      <alignment vertical="center" wrapText="1"/>
      <protection/>
    </xf>
    <xf numFmtId="3" fontId="0" fillId="0" borderId="16" xfId="241" applyNumberFormat="1" applyBorder="1" applyAlignment="1">
      <alignment vertical="center" wrapText="1"/>
      <protection/>
    </xf>
    <xf numFmtId="0" fontId="0" fillId="0" borderId="0" xfId="254" applyFont="1" applyAlignment="1">
      <alignment horizontal="justify" vertical="center"/>
      <protection/>
    </xf>
    <xf numFmtId="0" fontId="8" fillId="0" borderId="0" xfId="253">
      <alignment/>
      <protection/>
    </xf>
    <xf numFmtId="3" fontId="0" fillId="0" borderId="16" xfId="241" applyNumberFormat="1" applyFont="1" applyBorder="1" applyAlignment="1">
      <alignment vertical="center" wrapText="1"/>
      <protection/>
    </xf>
    <xf numFmtId="0" fontId="0" fillId="0" borderId="16" xfId="241" applyFill="1" applyBorder="1" applyAlignment="1">
      <alignment vertical="center"/>
      <protection/>
    </xf>
    <xf numFmtId="0" fontId="0" fillId="0" borderId="16" xfId="241" applyFill="1" applyBorder="1" applyAlignment="1">
      <alignment vertical="center" wrapText="1"/>
      <protection/>
    </xf>
    <xf numFmtId="3" fontId="0" fillId="0" borderId="16" xfId="241" applyNumberFormat="1" applyFill="1" applyBorder="1" applyAlignment="1">
      <alignment vertical="center"/>
      <protection/>
    </xf>
    <xf numFmtId="0" fontId="0" fillId="0" borderId="0" xfId="241" applyFill="1" applyAlignment="1">
      <alignment vertical="center"/>
      <protection/>
    </xf>
    <xf numFmtId="0" fontId="0" fillId="0" borderId="16" xfId="241" applyFont="1" applyFill="1" applyBorder="1" applyAlignment="1">
      <alignment vertical="center" wrapText="1"/>
      <protection/>
    </xf>
    <xf numFmtId="181" fontId="0" fillId="0" borderId="16" xfId="241" applyNumberFormat="1" applyFill="1" applyBorder="1" applyAlignment="1">
      <alignment vertical="center"/>
      <protection/>
    </xf>
    <xf numFmtId="0" fontId="0" fillId="0" borderId="16" xfId="241" applyFont="1" applyFill="1" applyBorder="1" applyAlignment="1">
      <alignment vertical="center"/>
      <protection/>
    </xf>
    <xf numFmtId="0" fontId="0" fillId="0" borderId="17" xfId="241" applyFill="1" applyBorder="1" applyAlignment="1">
      <alignment vertical="center" wrapText="1"/>
      <protection/>
    </xf>
    <xf numFmtId="182" fontId="0" fillId="0" borderId="16" xfId="241" applyNumberFormat="1" applyFill="1" applyBorder="1" applyAlignment="1">
      <alignment vertical="center"/>
      <protection/>
    </xf>
    <xf numFmtId="3" fontId="10" fillId="25" borderId="16" xfId="241" applyNumberFormat="1" applyFont="1" applyFill="1" applyBorder="1" applyAlignment="1">
      <alignment vertical="center"/>
      <protection/>
    </xf>
    <xf numFmtId="182" fontId="10" fillId="25" borderId="16" xfId="241" applyNumberFormat="1" applyFont="1" applyFill="1" applyBorder="1" applyAlignment="1">
      <alignment vertical="center"/>
      <protection/>
    </xf>
    <xf numFmtId="3" fontId="2" fillId="19" borderId="16" xfId="241" applyNumberFormat="1" applyFont="1" applyFill="1" applyBorder="1" applyAlignment="1">
      <alignment horizontal="center" vertical="center" wrapText="1"/>
      <protection/>
    </xf>
    <xf numFmtId="0" fontId="0" fillId="12" borderId="16" xfId="254" applyFont="1" applyFill="1" applyBorder="1" applyAlignment="1">
      <alignment horizontal="justify" vertical="center"/>
      <protection/>
    </xf>
    <xf numFmtId="49" fontId="0" fillId="5" borderId="16" xfId="254" applyNumberFormat="1" applyFont="1" applyFill="1" applyBorder="1" applyAlignment="1">
      <alignment horizontal="left" vertical="center"/>
      <protection/>
    </xf>
    <xf numFmtId="0" fontId="0" fillId="12" borderId="16" xfId="254" applyFont="1" applyFill="1" applyBorder="1" applyAlignment="1">
      <alignment horizontal="center" vertical="center"/>
      <protection/>
    </xf>
    <xf numFmtId="0" fontId="0" fillId="5" borderId="16" xfId="254" applyFont="1" applyFill="1" applyBorder="1" applyAlignment="1">
      <alignment horizontal="justify" vertical="center"/>
      <protection/>
    </xf>
    <xf numFmtId="0" fontId="0" fillId="5" borderId="16" xfId="254" applyFont="1" applyFill="1" applyBorder="1" applyAlignment="1">
      <alignment horizontal="center" vertical="center"/>
      <protection/>
    </xf>
    <xf numFmtId="181" fontId="0" fillId="12" borderId="16" xfId="254" applyNumberFormat="1" applyFont="1" applyFill="1" applyBorder="1" applyAlignment="1">
      <alignment horizontal="justify" vertical="center"/>
      <protection/>
    </xf>
    <xf numFmtId="181" fontId="0" fillId="12" borderId="16" xfId="254" applyNumberFormat="1" applyFont="1" applyFill="1" applyBorder="1" applyAlignment="1">
      <alignment horizontal="center" vertical="center"/>
      <protection/>
    </xf>
    <xf numFmtId="0" fontId="32" fillId="0" borderId="0" xfId="254" applyFont="1" applyAlignment="1">
      <alignment vertical="center"/>
      <protection/>
    </xf>
    <xf numFmtId="0" fontId="32" fillId="0" borderId="0" xfId="254" applyFont="1" applyAlignment="1">
      <alignment horizontal="center" vertical="center"/>
      <protection/>
    </xf>
    <xf numFmtId="0" fontId="33" fillId="0" borderId="0" xfId="251" applyFont="1" applyFill="1" applyAlignment="1">
      <alignment vertical="center"/>
      <protection/>
    </xf>
    <xf numFmtId="0" fontId="33" fillId="0" borderId="0" xfId="251" applyFont="1" applyFill="1" applyAlignment="1">
      <alignment horizontal="right" vertical="center"/>
      <protection/>
    </xf>
    <xf numFmtId="0" fontId="34" fillId="0" borderId="0" xfId="251" applyFont="1" applyAlignment="1">
      <alignment vertical="center"/>
      <protection/>
    </xf>
    <xf numFmtId="0" fontId="32" fillId="0" borderId="0" xfId="251" applyFont="1" applyAlignment="1">
      <alignment horizontal="right" vertical="center"/>
      <protection/>
    </xf>
    <xf numFmtId="0" fontId="35" fillId="25" borderId="16" xfId="254" applyFont="1" applyFill="1" applyBorder="1" applyAlignment="1">
      <alignment horizontal="center" vertical="center" wrapText="1"/>
      <protection/>
    </xf>
    <xf numFmtId="0" fontId="35" fillId="25" borderId="16" xfId="254" applyFont="1" applyFill="1" applyBorder="1" applyAlignment="1">
      <alignment horizontal="center" vertical="center"/>
      <protection/>
    </xf>
    <xf numFmtId="0" fontId="32" fillId="12" borderId="16" xfId="254" applyFont="1" applyFill="1" applyBorder="1" applyAlignment="1">
      <alignment horizontal="center" vertical="center"/>
      <protection/>
    </xf>
    <xf numFmtId="0" fontId="32" fillId="12" borderId="16" xfId="254" applyFont="1" applyFill="1" applyBorder="1" applyAlignment="1">
      <alignment horizontal="left" vertical="center"/>
      <protection/>
    </xf>
    <xf numFmtId="49" fontId="32" fillId="12" borderId="16" xfId="254" applyNumberFormat="1" applyFont="1" applyFill="1" applyBorder="1" applyAlignment="1">
      <alignment horizontal="left" vertical="center"/>
      <protection/>
    </xf>
    <xf numFmtId="0" fontId="32" fillId="12" borderId="16" xfId="254" applyFont="1" applyFill="1" applyBorder="1" applyAlignment="1">
      <alignment vertical="center"/>
      <protection/>
    </xf>
    <xf numFmtId="0" fontId="32" fillId="0" borderId="0" xfId="254" applyFont="1" applyFill="1" applyAlignment="1">
      <alignment vertical="center"/>
      <protection/>
    </xf>
    <xf numFmtId="181" fontId="32" fillId="12" borderId="16" xfId="254" applyNumberFormat="1" applyFont="1" applyFill="1" applyBorder="1" applyAlignment="1" quotePrefix="1">
      <alignment vertical="center"/>
      <protection/>
    </xf>
    <xf numFmtId="181" fontId="32" fillId="0" borderId="0" xfId="254" applyNumberFormat="1" applyFont="1" applyFill="1" applyAlignment="1">
      <alignment vertical="center"/>
      <protection/>
    </xf>
    <xf numFmtId="3" fontId="32" fillId="12" borderId="16" xfId="254" applyNumberFormat="1" applyFont="1" applyFill="1" applyBorder="1" applyAlignment="1" quotePrefix="1">
      <alignment vertical="center"/>
      <protection/>
    </xf>
    <xf numFmtId="0" fontId="32" fillId="5" borderId="16" xfId="254" applyFont="1" applyFill="1" applyBorder="1" applyAlignment="1">
      <alignment horizontal="center" vertical="center"/>
      <protection/>
    </xf>
    <xf numFmtId="0" fontId="32" fillId="5" borderId="16" xfId="254" applyFont="1" applyFill="1" applyBorder="1" applyAlignment="1">
      <alignment vertical="center"/>
      <protection/>
    </xf>
    <xf numFmtId="3" fontId="32" fillId="5" borderId="16" xfId="247" applyNumberFormat="1" applyFont="1" applyFill="1" applyBorder="1" applyAlignment="1">
      <alignment horizontal="left"/>
      <protection/>
    </xf>
    <xf numFmtId="0" fontId="32" fillId="5" borderId="16" xfId="254" applyFont="1" applyFill="1" applyBorder="1" applyAlignment="1" quotePrefix="1">
      <alignment vertical="center"/>
      <protection/>
    </xf>
    <xf numFmtId="3" fontId="32" fillId="5" borderId="16" xfId="254" applyNumberFormat="1" applyFont="1" applyFill="1" applyBorder="1" applyAlignment="1" quotePrefix="1">
      <alignment vertical="center"/>
      <protection/>
    </xf>
    <xf numFmtId="0" fontId="34" fillId="0" borderId="16" xfId="254" applyFont="1" applyFill="1" applyBorder="1" applyAlignment="1">
      <alignment horizontal="center" vertical="center"/>
      <protection/>
    </xf>
    <xf numFmtId="181" fontId="34" fillId="0" borderId="16" xfId="254" applyNumberFormat="1" applyFont="1" applyFill="1" applyBorder="1" applyAlignment="1" quotePrefix="1">
      <alignment vertical="center"/>
      <protection/>
    </xf>
    <xf numFmtId="3" fontId="34" fillId="0" borderId="16" xfId="254" applyNumberFormat="1" applyFont="1" applyFill="1" applyBorder="1" applyAlignment="1" quotePrefix="1">
      <alignment horizontal="right" vertical="center"/>
      <protection/>
    </xf>
    <xf numFmtId="1" fontId="34" fillId="0" borderId="16" xfId="254" applyNumberFormat="1" applyFont="1" applyFill="1" applyBorder="1" applyAlignment="1">
      <alignment vertical="center"/>
      <protection/>
    </xf>
    <xf numFmtId="0" fontId="32" fillId="5" borderId="18" xfId="247" applyFont="1" applyFill="1" applyBorder="1" applyAlignment="1">
      <alignment horizontal="left"/>
      <protection/>
    </xf>
    <xf numFmtId="181" fontId="32" fillId="5" borderId="16" xfId="254" applyNumberFormat="1" applyFont="1" applyFill="1" applyBorder="1" applyAlignment="1">
      <alignment vertical="center"/>
      <protection/>
    </xf>
    <xf numFmtId="1" fontId="32" fillId="12" borderId="16" xfId="254" applyNumberFormat="1" applyFont="1" applyFill="1" applyBorder="1" applyAlignment="1">
      <alignment horizontal="center" vertical="center"/>
      <protection/>
    </xf>
    <xf numFmtId="181" fontId="32" fillId="12" borderId="16" xfId="254" applyNumberFormat="1" applyFont="1" applyFill="1" applyBorder="1" applyAlignment="1">
      <alignment horizontal="left" vertical="center"/>
      <protection/>
    </xf>
    <xf numFmtId="182" fontId="32" fillId="12" borderId="16" xfId="254" applyNumberFormat="1" applyFont="1" applyFill="1" applyBorder="1" applyAlignment="1" quotePrefix="1">
      <alignment vertical="center"/>
      <protection/>
    </xf>
    <xf numFmtId="4" fontId="32" fillId="0" borderId="0" xfId="254" applyNumberFormat="1" applyFont="1" applyFill="1" applyAlignment="1">
      <alignment vertical="center"/>
      <protection/>
    </xf>
    <xf numFmtId="0" fontId="34" fillId="0" borderId="19" xfId="254" applyFont="1" applyFill="1" applyBorder="1" applyAlignment="1">
      <alignment horizontal="right" vertical="center"/>
      <protection/>
    </xf>
    <xf numFmtId="0" fontId="34" fillId="0" borderId="19" xfId="254" applyFont="1" applyFill="1" applyBorder="1" applyAlignment="1">
      <alignment horizontal="center" vertical="center"/>
      <protection/>
    </xf>
    <xf numFmtId="3" fontId="34" fillId="0" borderId="19" xfId="254" applyNumberFormat="1" applyFont="1" applyFill="1" applyBorder="1" applyAlignment="1" quotePrefix="1">
      <alignment horizontal="right" vertical="center"/>
      <protection/>
    </xf>
    <xf numFmtId="0" fontId="36" fillId="10" borderId="16" xfId="254" applyFont="1" applyFill="1" applyBorder="1" applyAlignment="1">
      <alignment horizontal="center" vertical="center"/>
      <protection/>
    </xf>
    <xf numFmtId="181" fontId="37" fillId="10" borderId="16" xfId="254" applyNumberFormat="1" applyFont="1" applyFill="1" applyBorder="1" applyAlignment="1">
      <alignment vertical="center"/>
      <protection/>
    </xf>
    <xf numFmtId="0" fontId="38" fillId="0" borderId="0" xfId="254" applyFont="1" applyFill="1" applyAlignment="1">
      <alignment vertical="center"/>
      <protection/>
    </xf>
    <xf numFmtId="0" fontId="37" fillId="10" borderId="16" xfId="254" applyFont="1" applyFill="1" applyBorder="1" applyAlignment="1">
      <alignment horizontal="center" vertical="center"/>
      <protection/>
    </xf>
    <xf numFmtId="0" fontId="39" fillId="10" borderId="0" xfId="254" applyFont="1" applyFill="1" applyAlignment="1">
      <alignment horizontal="center" vertical="center"/>
      <protection/>
    </xf>
    <xf numFmtId="185" fontId="39" fillId="10" borderId="0" xfId="251" applyNumberFormat="1" applyFont="1" applyFill="1" applyAlignment="1">
      <alignment horizontal="right" vertical="center"/>
      <protection/>
    </xf>
    <xf numFmtId="3" fontId="40" fillId="15" borderId="0" xfId="251" applyNumberFormat="1" applyFont="1" applyFill="1" applyAlignment="1">
      <alignment horizontal="center" vertical="center"/>
      <protection/>
    </xf>
    <xf numFmtId="185" fontId="40" fillId="15" borderId="0" xfId="251" applyNumberFormat="1" applyFont="1" applyFill="1" applyAlignment="1">
      <alignment vertical="center"/>
      <protection/>
    </xf>
    <xf numFmtId="0" fontId="32" fillId="0" borderId="0" xfId="254" applyFont="1" applyAlignment="1">
      <alignment horizontal="justify" vertical="center"/>
      <protection/>
    </xf>
    <xf numFmtId="0" fontId="33" fillId="0" borderId="0" xfId="254" applyFont="1" applyAlignment="1">
      <alignment horizontal="justify" vertical="center"/>
      <protection/>
    </xf>
    <xf numFmtId="0" fontId="33" fillId="0" borderId="0" xfId="254" applyFont="1" applyAlignment="1">
      <alignment vertical="center"/>
      <protection/>
    </xf>
    <xf numFmtId="0" fontId="41" fillId="9" borderId="16" xfId="254" applyFont="1" applyFill="1" applyBorder="1" applyAlignment="1">
      <alignment horizontal="center" vertical="center" wrapText="1"/>
      <protection/>
    </xf>
    <xf numFmtId="0" fontId="41" fillId="9" borderId="16" xfId="254" applyFont="1" applyFill="1" applyBorder="1" applyAlignment="1">
      <alignment horizontal="center" vertical="center"/>
      <protection/>
    </xf>
    <xf numFmtId="0" fontId="41" fillId="3" borderId="16" xfId="254" applyFont="1" applyFill="1" applyBorder="1" applyAlignment="1">
      <alignment horizontal="center" vertical="center" wrapText="1"/>
      <protection/>
    </xf>
    <xf numFmtId="0" fontId="41" fillId="3" borderId="16" xfId="254" applyFont="1" applyFill="1" applyBorder="1" applyAlignment="1">
      <alignment horizontal="center" vertical="center"/>
      <protection/>
    </xf>
    <xf numFmtId="0" fontId="41" fillId="15" borderId="16" xfId="254" applyFont="1" applyFill="1" applyBorder="1" applyAlignment="1">
      <alignment horizontal="center" vertical="center" wrapText="1"/>
      <protection/>
    </xf>
    <xf numFmtId="0" fontId="41" fillId="15" borderId="16" xfId="254" applyFont="1" applyFill="1" applyBorder="1" applyAlignment="1">
      <alignment horizontal="center" vertical="center"/>
      <protection/>
    </xf>
    <xf numFmtId="0" fontId="41" fillId="8" borderId="16" xfId="254" applyFont="1" applyFill="1" applyBorder="1" applyAlignment="1">
      <alignment horizontal="center" vertical="center" wrapText="1"/>
      <protection/>
    </xf>
    <xf numFmtId="0" fontId="41" fillId="8" borderId="16" xfId="254" applyFont="1" applyFill="1" applyBorder="1" applyAlignment="1">
      <alignment horizontal="center" vertical="center"/>
      <protection/>
    </xf>
    <xf numFmtId="0" fontId="41" fillId="11" borderId="16" xfId="254" applyFont="1" applyFill="1" applyBorder="1" applyAlignment="1">
      <alignment horizontal="center" vertical="center" wrapText="1"/>
      <protection/>
    </xf>
    <xf numFmtId="0" fontId="41" fillId="11" borderId="16" xfId="254" applyFont="1" applyFill="1" applyBorder="1" applyAlignment="1">
      <alignment horizontal="center" vertical="center"/>
      <protection/>
    </xf>
    <xf numFmtId="0" fontId="41" fillId="13" borderId="16" xfId="254" applyFont="1" applyFill="1" applyBorder="1" applyAlignment="1">
      <alignment horizontal="center" vertical="center" wrapText="1"/>
      <protection/>
    </xf>
    <xf numFmtId="0" fontId="41" fillId="13" borderId="16" xfId="254" applyFont="1" applyFill="1" applyBorder="1" applyAlignment="1">
      <alignment horizontal="center" vertical="center"/>
      <protection/>
    </xf>
    <xf numFmtId="0" fontId="41" fillId="12" borderId="16" xfId="254" applyFont="1" applyFill="1" applyBorder="1" applyAlignment="1">
      <alignment horizontal="center" vertical="center" wrapText="1"/>
      <protection/>
    </xf>
    <xf numFmtId="0" fontId="41" fillId="12" borderId="16" xfId="254" applyFont="1" applyFill="1" applyBorder="1" applyAlignment="1">
      <alignment horizontal="center" vertical="center"/>
      <protection/>
    </xf>
    <xf numFmtId="0" fontId="41" fillId="0" borderId="16" xfId="254" applyFont="1" applyBorder="1" applyAlignment="1">
      <alignment horizontal="justify" vertical="center"/>
      <protection/>
    </xf>
    <xf numFmtId="3" fontId="33" fillId="9" borderId="16" xfId="254" applyNumberFormat="1" applyFont="1" applyFill="1" applyBorder="1" applyAlignment="1">
      <alignment horizontal="right" vertical="center"/>
      <protection/>
    </xf>
    <xf numFmtId="0" fontId="33" fillId="9" borderId="16" xfId="254" applyFont="1" applyFill="1" applyBorder="1" applyAlignment="1">
      <alignment horizontal="center" vertical="center"/>
      <protection/>
    </xf>
    <xf numFmtId="0" fontId="33" fillId="9" borderId="16" xfId="254" applyFont="1" applyFill="1" applyBorder="1" applyAlignment="1">
      <alignment horizontal="justify" vertical="center"/>
      <protection/>
    </xf>
    <xf numFmtId="3" fontId="33" fillId="3" borderId="16" xfId="254" applyNumberFormat="1" applyFont="1" applyFill="1" applyBorder="1" applyAlignment="1">
      <alignment horizontal="right" vertical="center"/>
      <protection/>
    </xf>
    <xf numFmtId="0" fontId="33" fillId="3" borderId="16" xfId="254" applyFont="1" applyFill="1" applyBorder="1" applyAlignment="1">
      <alignment horizontal="center" vertical="center"/>
      <protection/>
    </xf>
    <xf numFmtId="0" fontId="33" fillId="3" borderId="16" xfId="254" applyFont="1" applyFill="1" applyBorder="1" applyAlignment="1">
      <alignment horizontal="justify" vertical="center"/>
      <protection/>
    </xf>
    <xf numFmtId="3" fontId="33" fillId="15" borderId="16" xfId="254" applyNumberFormat="1" applyFont="1" applyFill="1" applyBorder="1" applyAlignment="1">
      <alignment horizontal="right" vertical="center"/>
      <protection/>
    </xf>
    <xf numFmtId="0" fontId="33" fillId="15" borderId="16" xfId="254" applyFont="1" applyFill="1" applyBorder="1" applyAlignment="1">
      <alignment horizontal="center" vertical="center"/>
      <protection/>
    </xf>
    <xf numFmtId="0" fontId="33" fillId="15" borderId="20" xfId="254" applyFont="1" applyFill="1" applyBorder="1" applyAlignment="1">
      <alignment horizontal="justify" vertical="center"/>
      <protection/>
    </xf>
    <xf numFmtId="3" fontId="33" fillId="8" borderId="16" xfId="254" applyNumberFormat="1" applyFont="1" applyFill="1" applyBorder="1" applyAlignment="1">
      <alignment horizontal="right" vertical="center"/>
      <protection/>
    </xf>
    <xf numFmtId="0" fontId="33" fillId="8" borderId="16" xfId="254" applyFont="1" applyFill="1" applyBorder="1" applyAlignment="1">
      <alignment horizontal="center" vertical="center"/>
      <protection/>
    </xf>
    <xf numFmtId="0" fontId="33" fillId="8" borderId="20" xfId="254" applyFont="1" applyFill="1" applyBorder="1" applyAlignment="1">
      <alignment horizontal="justify" vertical="center"/>
      <protection/>
    </xf>
    <xf numFmtId="3" fontId="33" fillId="11" borderId="16" xfId="254" applyNumberFormat="1" applyFont="1" applyFill="1" applyBorder="1" applyAlignment="1">
      <alignment horizontal="right" vertical="center"/>
      <protection/>
    </xf>
    <xf numFmtId="0" fontId="33" fillId="11" borderId="16" xfId="254" applyFont="1" applyFill="1" applyBorder="1" applyAlignment="1">
      <alignment horizontal="center" vertical="center"/>
      <protection/>
    </xf>
    <xf numFmtId="0" fontId="33" fillId="11" borderId="20" xfId="254" applyFont="1" applyFill="1" applyBorder="1" applyAlignment="1">
      <alignment horizontal="justify" vertical="center"/>
      <protection/>
    </xf>
    <xf numFmtId="3" fontId="33" fillId="13" borderId="16" xfId="254" applyNumberFormat="1" applyFont="1" applyFill="1" applyBorder="1" applyAlignment="1">
      <alignment horizontal="right" vertical="center"/>
      <protection/>
    </xf>
    <xf numFmtId="0" fontId="33" fillId="13" borderId="16" xfId="254" applyFont="1" applyFill="1" applyBorder="1" applyAlignment="1">
      <alignment horizontal="center" vertical="center"/>
      <protection/>
    </xf>
    <xf numFmtId="0" fontId="33" fillId="13" borderId="20" xfId="254" applyFont="1" applyFill="1" applyBorder="1" applyAlignment="1">
      <alignment horizontal="justify" vertical="center"/>
      <protection/>
    </xf>
    <xf numFmtId="3" fontId="33" fillId="12" borderId="16" xfId="254" applyNumberFormat="1" applyFont="1" applyFill="1" applyBorder="1" applyAlignment="1">
      <alignment horizontal="right" vertical="center"/>
      <protection/>
    </xf>
    <xf numFmtId="0" fontId="33" fillId="12" borderId="16" xfId="254" applyFont="1" applyFill="1" applyBorder="1" applyAlignment="1">
      <alignment horizontal="center" vertical="center"/>
      <protection/>
    </xf>
    <xf numFmtId="0" fontId="33" fillId="12" borderId="20" xfId="254" applyFont="1" applyFill="1" applyBorder="1" applyAlignment="1">
      <alignment horizontal="justify" vertical="center"/>
      <protection/>
    </xf>
    <xf numFmtId="0" fontId="33" fillId="9" borderId="20" xfId="254" applyFont="1" applyFill="1" applyBorder="1" applyAlignment="1">
      <alignment horizontal="justify" vertical="center"/>
      <protection/>
    </xf>
    <xf numFmtId="3" fontId="33" fillId="15" borderId="16" xfId="254" applyNumberFormat="1" applyFont="1" applyFill="1" applyBorder="1" applyAlignment="1">
      <alignment vertical="center"/>
      <protection/>
    </xf>
    <xf numFmtId="0" fontId="33" fillId="15" borderId="16" xfId="254" applyFont="1" applyFill="1" applyBorder="1" applyAlignment="1">
      <alignment horizontal="justify" vertical="center"/>
      <protection/>
    </xf>
    <xf numFmtId="0" fontId="33" fillId="8" borderId="16" xfId="254" applyFont="1" applyFill="1" applyBorder="1" applyAlignment="1">
      <alignment vertical="center"/>
      <protection/>
    </xf>
    <xf numFmtId="3" fontId="33" fillId="11" borderId="16" xfId="254" applyNumberFormat="1" applyFont="1" applyFill="1" applyBorder="1" applyAlignment="1">
      <alignment vertical="center"/>
      <protection/>
    </xf>
    <xf numFmtId="0" fontId="33" fillId="11" borderId="16" xfId="254" applyFont="1" applyFill="1" applyBorder="1" applyAlignment="1">
      <alignment horizontal="justify" vertical="center"/>
      <protection/>
    </xf>
    <xf numFmtId="3" fontId="33" fillId="13" borderId="16" xfId="254" applyNumberFormat="1" applyFont="1" applyFill="1" applyBorder="1" applyAlignment="1">
      <alignment vertical="center"/>
      <protection/>
    </xf>
    <xf numFmtId="0" fontId="33" fillId="13" borderId="16" xfId="254" applyFont="1" applyFill="1" applyBorder="1" applyAlignment="1">
      <alignment horizontal="justify" vertical="center"/>
      <protection/>
    </xf>
    <xf numFmtId="3" fontId="33" fillId="12" borderId="16" xfId="254" applyNumberFormat="1" applyFont="1" applyFill="1" applyBorder="1" applyAlignment="1">
      <alignment vertical="center"/>
      <protection/>
    </xf>
    <xf numFmtId="0" fontId="33" fillId="12" borderId="16" xfId="254" applyFont="1" applyFill="1" applyBorder="1" applyAlignment="1">
      <alignment horizontal="justify" vertical="center"/>
      <protection/>
    </xf>
    <xf numFmtId="3" fontId="33" fillId="9" borderId="16" xfId="254" applyNumberFormat="1" applyFont="1" applyFill="1" applyBorder="1" applyAlignment="1">
      <alignment vertical="center"/>
      <protection/>
    </xf>
    <xf numFmtId="0" fontId="33" fillId="9" borderId="16" xfId="254" applyFont="1" applyFill="1" applyBorder="1" applyAlignment="1">
      <alignment horizontal="justify" vertical="center" wrapText="1"/>
      <protection/>
    </xf>
    <xf numFmtId="0" fontId="33" fillId="15" borderId="16" xfId="254" applyFont="1" applyFill="1" applyBorder="1" applyAlignment="1">
      <alignment horizontal="justify" vertical="center" wrapText="1"/>
      <protection/>
    </xf>
    <xf numFmtId="3" fontId="33" fillId="9" borderId="16" xfId="254" applyNumberFormat="1" applyFont="1" applyFill="1" applyBorder="1" applyAlignment="1">
      <alignment horizontal="justify" vertical="center"/>
      <protection/>
    </xf>
    <xf numFmtId="0" fontId="33" fillId="15" borderId="16" xfId="254" applyFont="1" applyFill="1" applyBorder="1" applyAlignment="1">
      <alignment vertical="center"/>
      <protection/>
    </xf>
    <xf numFmtId="0" fontId="33" fillId="11" borderId="16" xfId="254" applyFont="1" applyFill="1" applyBorder="1" applyAlignment="1">
      <alignment vertical="center"/>
      <protection/>
    </xf>
    <xf numFmtId="0" fontId="33" fillId="13" borderId="16" xfId="254" applyFont="1" applyFill="1" applyBorder="1" applyAlignment="1">
      <alignment vertical="center"/>
      <protection/>
    </xf>
    <xf numFmtId="0" fontId="33" fillId="12" borderId="16" xfId="254" applyFont="1" applyFill="1" applyBorder="1" applyAlignment="1">
      <alignment vertical="center"/>
      <protection/>
    </xf>
    <xf numFmtId="0" fontId="33" fillId="9" borderId="16" xfId="254" applyFont="1" applyFill="1" applyBorder="1" applyAlignment="1">
      <alignment vertical="center"/>
      <protection/>
    </xf>
    <xf numFmtId="0" fontId="41" fillId="0" borderId="20" xfId="254" applyFont="1" applyBorder="1" applyAlignment="1">
      <alignment horizontal="justify" vertical="center" wrapText="1"/>
      <protection/>
    </xf>
    <xf numFmtId="3" fontId="33" fillId="9" borderId="20" xfId="254" applyNumberFormat="1" applyFont="1" applyFill="1" applyBorder="1" applyAlignment="1">
      <alignment horizontal="justify" vertical="center"/>
      <protection/>
    </xf>
    <xf numFmtId="3" fontId="33" fillId="3" borderId="20" xfId="254" applyNumberFormat="1" applyFont="1" applyFill="1" applyBorder="1" applyAlignment="1">
      <alignment horizontal="right" vertical="center"/>
      <protection/>
    </xf>
    <xf numFmtId="0" fontId="33" fillId="3" borderId="20" xfId="254" applyFont="1" applyFill="1" applyBorder="1" applyAlignment="1">
      <alignment horizontal="center" vertical="center"/>
      <protection/>
    </xf>
    <xf numFmtId="0" fontId="33" fillId="3" borderId="20" xfId="254" applyFont="1" applyFill="1" applyBorder="1" applyAlignment="1">
      <alignment horizontal="justify" vertical="center"/>
      <protection/>
    </xf>
    <xf numFmtId="0" fontId="41" fillId="0" borderId="16" xfId="254" applyFont="1" applyBorder="1" applyAlignment="1">
      <alignment horizontal="center" vertical="center"/>
      <protection/>
    </xf>
    <xf numFmtId="3" fontId="41" fillId="9" borderId="16" xfId="254" applyNumberFormat="1" applyFont="1" applyFill="1" applyBorder="1" applyAlignment="1">
      <alignment horizontal="justify" vertical="center"/>
      <protection/>
    </xf>
    <xf numFmtId="3" fontId="41" fillId="9" borderId="16" xfId="254" applyNumberFormat="1" applyFont="1" applyFill="1" applyBorder="1" applyAlignment="1">
      <alignment horizontal="center" vertical="center"/>
      <protection/>
    </xf>
    <xf numFmtId="0" fontId="41" fillId="9" borderId="16" xfId="254" applyFont="1" applyFill="1" applyBorder="1" applyAlignment="1">
      <alignment horizontal="justify" vertical="center"/>
      <protection/>
    </xf>
    <xf numFmtId="3" fontId="41" fillId="3" borderId="16" xfId="254" applyNumberFormat="1" applyFont="1" applyFill="1" applyBorder="1" applyAlignment="1">
      <alignment horizontal="justify" vertical="center"/>
      <protection/>
    </xf>
    <xf numFmtId="3" fontId="41" fillId="3" borderId="16" xfId="254" applyNumberFormat="1" applyFont="1" applyFill="1" applyBorder="1" applyAlignment="1">
      <alignment horizontal="center" vertical="center"/>
      <protection/>
    </xf>
    <xf numFmtId="3" fontId="41" fillId="15" borderId="16" xfId="254" applyNumberFormat="1" applyFont="1" applyFill="1" applyBorder="1" applyAlignment="1">
      <alignment horizontal="justify" vertical="center"/>
      <protection/>
    </xf>
    <xf numFmtId="3" fontId="41" fillId="15" borderId="16" xfId="254" applyNumberFormat="1" applyFont="1" applyFill="1" applyBorder="1" applyAlignment="1">
      <alignment horizontal="center" vertical="center"/>
      <protection/>
    </xf>
    <xf numFmtId="3" fontId="41" fillId="8" borderId="16" xfId="254" applyNumberFormat="1" applyFont="1" applyFill="1" applyBorder="1" applyAlignment="1">
      <alignment horizontal="right" vertical="center"/>
      <protection/>
    </xf>
    <xf numFmtId="3" fontId="41" fillId="8" borderId="16" xfId="254" applyNumberFormat="1" applyFont="1" applyFill="1" applyBorder="1" applyAlignment="1">
      <alignment horizontal="center" vertical="center"/>
      <protection/>
    </xf>
    <xf numFmtId="0" fontId="33" fillId="8" borderId="16" xfId="254" applyFont="1" applyFill="1" applyBorder="1" applyAlignment="1">
      <alignment horizontal="justify" vertical="center"/>
      <protection/>
    </xf>
    <xf numFmtId="3" fontId="41" fillId="11" borderId="16" xfId="254" applyNumberFormat="1" applyFont="1" applyFill="1" applyBorder="1" applyAlignment="1">
      <alignment horizontal="right" vertical="center"/>
      <protection/>
    </xf>
    <xf numFmtId="3" fontId="41" fillId="11" borderId="16" xfId="254" applyNumberFormat="1" applyFont="1" applyFill="1" applyBorder="1" applyAlignment="1">
      <alignment horizontal="center" vertical="center"/>
      <protection/>
    </xf>
    <xf numFmtId="3" fontId="41" fillId="13" borderId="16" xfId="254" applyNumberFormat="1" applyFont="1" applyFill="1" applyBorder="1" applyAlignment="1">
      <alignment horizontal="right" vertical="center"/>
      <protection/>
    </xf>
    <xf numFmtId="3" fontId="41" fillId="13" borderId="16" xfId="254" applyNumberFormat="1" applyFont="1" applyFill="1" applyBorder="1" applyAlignment="1">
      <alignment horizontal="center" vertical="center"/>
      <protection/>
    </xf>
    <xf numFmtId="3" fontId="41" fillId="12" borderId="16" xfId="254" applyNumberFormat="1" applyFont="1" applyFill="1" applyBorder="1" applyAlignment="1">
      <alignment horizontal="right" vertical="center"/>
      <protection/>
    </xf>
    <xf numFmtId="3" fontId="41" fillId="12" borderId="16" xfId="254" applyNumberFormat="1" applyFont="1" applyFill="1" applyBorder="1" applyAlignment="1">
      <alignment horizontal="center" vertical="center"/>
      <protection/>
    </xf>
    <xf numFmtId="3" fontId="41" fillId="9" borderId="16" xfId="254" applyNumberFormat="1" applyFont="1" applyFill="1" applyBorder="1" applyAlignment="1">
      <alignment horizontal="right" vertical="center"/>
      <protection/>
    </xf>
    <xf numFmtId="3" fontId="41" fillId="15" borderId="16" xfId="254" applyNumberFormat="1" applyFont="1" applyFill="1" applyBorder="1" applyAlignment="1">
      <alignment horizontal="right" vertical="center"/>
      <protection/>
    </xf>
    <xf numFmtId="0" fontId="32" fillId="26" borderId="0" xfId="252" applyFont="1" applyFill="1" applyAlignment="1">
      <alignment vertical="center"/>
      <protection/>
    </xf>
    <xf numFmtId="0" fontId="32" fillId="0" borderId="0" xfId="252" applyFont="1" applyAlignment="1">
      <alignment vertical="center"/>
      <protection/>
    </xf>
    <xf numFmtId="0" fontId="42" fillId="0" borderId="0" xfId="252" applyFont="1" applyAlignment="1">
      <alignment horizontal="justify" vertical="center" wrapText="1"/>
      <protection/>
    </xf>
    <xf numFmtId="0" fontId="39" fillId="0" borderId="0" xfId="252" applyFont="1" applyAlignment="1">
      <alignment horizontal="justify" vertical="center" wrapText="1"/>
      <protection/>
    </xf>
    <xf numFmtId="0" fontId="41" fillId="10" borderId="16" xfId="254" applyFont="1" applyFill="1" applyBorder="1" applyAlignment="1">
      <alignment horizontal="center" vertical="center" wrapText="1"/>
      <protection/>
    </xf>
    <xf numFmtId="0" fontId="41" fillId="10" borderId="16" xfId="254" applyFont="1" applyFill="1" applyBorder="1" applyAlignment="1">
      <alignment horizontal="center" vertical="center"/>
      <protection/>
    </xf>
    <xf numFmtId="3" fontId="33" fillId="10" borderId="16" xfId="254" applyNumberFormat="1" applyFont="1" applyFill="1" applyBorder="1" applyAlignment="1">
      <alignment horizontal="right" vertical="center"/>
      <protection/>
    </xf>
    <xf numFmtId="0" fontId="33" fillId="10" borderId="16" xfId="254" applyFont="1" applyFill="1" applyBorder="1" applyAlignment="1">
      <alignment horizontal="center" vertical="center"/>
      <protection/>
    </xf>
    <xf numFmtId="0" fontId="33" fillId="10" borderId="20" xfId="254" applyFont="1" applyFill="1" applyBorder="1" applyAlignment="1">
      <alignment horizontal="justify" vertical="center"/>
      <protection/>
    </xf>
    <xf numFmtId="3" fontId="33" fillId="10" borderId="16" xfId="254" applyNumberFormat="1" applyFont="1" applyFill="1" applyBorder="1" applyAlignment="1">
      <alignment vertical="center"/>
      <protection/>
    </xf>
    <xf numFmtId="0" fontId="33" fillId="10" borderId="16" xfId="254" applyFont="1" applyFill="1" applyBorder="1" applyAlignment="1">
      <alignment horizontal="justify" vertical="center" wrapText="1"/>
      <protection/>
    </xf>
    <xf numFmtId="0" fontId="33" fillId="10" borderId="16" xfId="254" applyFont="1" applyFill="1" applyBorder="1" applyAlignment="1">
      <alignment vertical="center"/>
      <protection/>
    </xf>
    <xf numFmtId="3" fontId="41" fillId="10" borderId="16" xfId="254" applyNumberFormat="1" applyFont="1" applyFill="1" applyBorder="1" applyAlignment="1">
      <alignment horizontal="right" vertical="center"/>
      <protection/>
    </xf>
    <xf numFmtId="3" fontId="41" fillId="10" borderId="16" xfId="254" applyNumberFormat="1" applyFont="1" applyFill="1" applyBorder="1" applyAlignment="1">
      <alignment horizontal="center" vertical="center"/>
      <protection/>
    </xf>
    <xf numFmtId="0" fontId="33" fillId="10" borderId="16" xfId="254" applyFont="1" applyFill="1" applyBorder="1" applyAlignment="1">
      <alignment horizontal="justify" vertical="center"/>
      <protection/>
    </xf>
    <xf numFmtId="3" fontId="32" fillId="0" borderId="0" xfId="254" applyNumberFormat="1" applyFont="1" applyAlignment="1">
      <alignment vertical="center"/>
      <protection/>
    </xf>
    <xf numFmtId="0" fontId="32" fillId="5" borderId="16" xfId="254" applyFont="1" applyFill="1" applyBorder="1" applyAlignment="1">
      <alignment horizontal="left" vertical="center"/>
      <protection/>
    </xf>
    <xf numFmtId="182" fontId="34" fillId="0" borderId="16" xfId="254" applyNumberFormat="1" applyFont="1" applyFill="1" applyBorder="1" applyAlignment="1" quotePrefix="1">
      <alignment horizontal="right" vertical="center"/>
      <protection/>
    </xf>
    <xf numFmtId="1" fontId="34" fillId="0" borderId="16" xfId="254" applyNumberFormat="1" applyFont="1" applyFill="1" applyBorder="1" applyAlignment="1" quotePrefix="1">
      <alignment vertical="center"/>
      <protection/>
    </xf>
    <xf numFmtId="0" fontId="0" fillId="12" borderId="18" xfId="254" applyFont="1" applyFill="1" applyBorder="1" applyAlignment="1">
      <alignment horizontal="justify" vertical="center"/>
      <protection/>
    </xf>
    <xf numFmtId="0" fontId="32" fillId="5" borderId="18" xfId="247" applyFont="1" applyFill="1" applyBorder="1" applyAlignment="1">
      <alignment horizontal="left" wrapText="1"/>
      <protection/>
    </xf>
    <xf numFmtId="181" fontId="34" fillId="0" borderId="16" xfId="254" applyNumberFormat="1" applyFont="1" applyFill="1" applyBorder="1" applyAlignment="1">
      <alignment vertical="center"/>
      <protection/>
    </xf>
    <xf numFmtId="181" fontId="32" fillId="12" borderId="16" xfId="254" applyNumberFormat="1" applyFont="1" applyFill="1" applyBorder="1" applyAlignment="1">
      <alignment horizontal="center" vertical="center"/>
      <protection/>
    </xf>
    <xf numFmtId="181" fontId="32" fillId="12" borderId="16" xfId="254" applyNumberFormat="1" applyFont="1" applyFill="1" applyBorder="1" applyAlignment="1" quotePrefix="1">
      <alignment horizontal="center" vertical="center"/>
      <protection/>
    </xf>
    <xf numFmtId="1" fontId="32" fillId="12" borderId="16" xfId="254" applyNumberFormat="1" applyFont="1" applyFill="1" applyBorder="1" applyAlignment="1" quotePrefix="1">
      <alignment horizontal="center" vertical="center"/>
      <protection/>
    </xf>
    <xf numFmtId="182" fontId="37" fillId="10" borderId="16" xfId="254" applyNumberFormat="1" applyFont="1" applyFill="1" applyBorder="1" applyAlignment="1" quotePrefix="1">
      <alignment horizontal="right" vertical="center"/>
      <protection/>
    </xf>
    <xf numFmtId="0" fontId="41" fillId="5" borderId="16" xfId="254" applyFont="1" applyFill="1" applyBorder="1" applyAlignment="1">
      <alignment horizontal="center" vertical="center"/>
      <protection/>
    </xf>
    <xf numFmtId="0" fontId="41" fillId="5" borderId="16" xfId="254" applyFont="1" applyFill="1" applyBorder="1" applyAlignment="1">
      <alignment horizontal="center" vertical="center" wrapText="1"/>
      <protection/>
    </xf>
    <xf numFmtId="3" fontId="33" fillId="5" borderId="16" xfId="254" applyNumberFormat="1" applyFont="1" applyFill="1" applyBorder="1" applyAlignment="1">
      <alignment vertical="center"/>
      <protection/>
    </xf>
    <xf numFmtId="0" fontId="33" fillId="5" borderId="16" xfId="254" applyFont="1" applyFill="1" applyBorder="1" applyAlignment="1">
      <alignment horizontal="center" vertical="center"/>
      <protection/>
    </xf>
    <xf numFmtId="0" fontId="33" fillId="5" borderId="20" xfId="254" applyFont="1" applyFill="1" applyBorder="1" applyAlignment="1">
      <alignment horizontal="justify" vertical="center"/>
      <protection/>
    </xf>
    <xf numFmtId="3" fontId="33" fillId="5" borderId="16" xfId="254" applyNumberFormat="1" applyFont="1" applyFill="1" applyBorder="1" applyAlignment="1">
      <alignment horizontal="right" vertical="center"/>
      <protection/>
    </xf>
    <xf numFmtId="0" fontId="33" fillId="5" borderId="16" xfId="254" applyFont="1" applyFill="1" applyBorder="1" applyAlignment="1">
      <alignment horizontal="justify" vertical="center" wrapText="1"/>
      <protection/>
    </xf>
    <xf numFmtId="0" fontId="33" fillId="5" borderId="16" xfId="254" applyFont="1" applyFill="1" applyBorder="1" applyAlignment="1">
      <alignment vertical="center"/>
      <protection/>
    </xf>
    <xf numFmtId="3" fontId="41" fillId="5" borderId="16" xfId="254" applyNumberFormat="1" applyFont="1" applyFill="1" applyBorder="1" applyAlignment="1">
      <alignment horizontal="right" vertical="center"/>
      <protection/>
    </xf>
    <xf numFmtId="3" fontId="41" fillId="5" borderId="16" xfId="254" applyNumberFormat="1" applyFont="1" applyFill="1" applyBorder="1" applyAlignment="1">
      <alignment horizontal="center" vertical="center"/>
      <protection/>
    </xf>
    <xf numFmtId="0" fontId="33" fillId="5" borderId="16" xfId="254" applyFont="1" applyFill="1" applyBorder="1" applyAlignment="1">
      <alignment horizontal="justify" vertical="center"/>
      <protection/>
    </xf>
    <xf numFmtId="2" fontId="37" fillId="10" borderId="16" xfId="254" applyNumberFormat="1" applyFont="1" applyFill="1" applyBorder="1" applyAlignment="1">
      <alignment vertical="center"/>
      <protection/>
    </xf>
    <xf numFmtId="0" fontId="38" fillId="0" borderId="0" xfId="254" applyFont="1" applyAlignment="1">
      <alignment horizontal="left" vertical="center"/>
      <protection/>
    </xf>
    <xf numFmtId="0" fontId="41" fillId="14" borderId="16" xfId="254" applyFont="1" applyFill="1" applyBorder="1" applyAlignment="1">
      <alignment horizontal="center" vertical="center" wrapText="1"/>
      <protection/>
    </xf>
    <xf numFmtId="0" fontId="41" fillId="14" borderId="16" xfId="254" applyFont="1" applyFill="1" applyBorder="1" applyAlignment="1">
      <alignment horizontal="center" vertical="center"/>
      <protection/>
    </xf>
    <xf numFmtId="3" fontId="33" fillId="14" borderId="16" xfId="254" applyNumberFormat="1" applyFont="1" applyFill="1" applyBorder="1" applyAlignment="1">
      <alignment vertical="center"/>
      <protection/>
    </xf>
    <xf numFmtId="0" fontId="33" fillId="14" borderId="16" xfId="254" applyFont="1" applyFill="1" applyBorder="1" applyAlignment="1">
      <alignment horizontal="center" vertical="center"/>
      <protection/>
    </xf>
    <xf numFmtId="0" fontId="33" fillId="14" borderId="20" xfId="254" applyFont="1" applyFill="1" applyBorder="1" applyAlignment="1">
      <alignment horizontal="justify" vertical="center"/>
      <protection/>
    </xf>
    <xf numFmtId="3" fontId="33" fillId="14" borderId="16" xfId="254" applyNumberFormat="1" applyFont="1" applyFill="1" applyBorder="1" applyAlignment="1">
      <alignment horizontal="right" vertical="center"/>
      <protection/>
    </xf>
    <xf numFmtId="0" fontId="33" fillId="14" borderId="16" xfId="254" applyFont="1" applyFill="1" applyBorder="1" applyAlignment="1">
      <alignment horizontal="justify" vertical="center" wrapText="1"/>
      <protection/>
    </xf>
    <xf numFmtId="0" fontId="33" fillId="14" borderId="16" xfId="254" applyFont="1" applyFill="1" applyBorder="1" applyAlignment="1">
      <alignment vertical="center"/>
      <protection/>
    </xf>
    <xf numFmtId="3" fontId="41" fillId="14" borderId="16" xfId="254" applyNumberFormat="1" applyFont="1" applyFill="1" applyBorder="1" applyAlignment="1">
      <alignment horizontal="right" vertical="center"/>
      <protection/>
    </xf>
    <xf numFmtId="3" fontId="41" fillId="14" borderId="16" xfId="254" applyNumberFormat="1" applyFont="1" applyFill="1" applyBorder="1" applyAlignment="1">
      <alignment horizontal="center" vertical="center"/>
      <protection/>
    </xf>
    <xf numFmtId="0" fontId="33" fillId="14" borderId="16" xfId="254" applyFont="1" applyFill="1" applyBorder="1" applyAlignment="1">
      <alignment horizontal="justify" vertical="center"/>
      <protection/>
    </xf>
    <xf numFmtId="3" fontId="32" fillId="12" borderId="16" xfId="254" applyNumberFormat="1" applyFont="1" applyFill="1" applyBorder="1" applyAlignment="1">
      <alignment horizontal="center" vertical="center"/>
      <protection/>
    </xf>
    <xf numFmtId="3" fontId="34" fillId="0" borderId="16" xfId="254" applyNumberFormat="1" applyFont="1" applyFill="1" applyBorder="1" applyAlignment="1" quotePrefix="1">
      <alignment vertical="center"/>
      <protection/>
    </xf>
    <xf numFmtId="3" fontId="34" fillId="0" borderId="16" xfId="254" applyNumberFormat="1" applyFont="1" applyFill="1" applyBorder="1" applyAlignment="1">
      <alignment vertical="center"/>
      <protection/>
    </xf>
    <xf numFmtId="3" fontId="37" fillId="10" borderId="16" xfId="254" applyNumberFormat="1" applyFont="1" applyFill="1" applyBorder="1" applyAlignment="1">
      <alignment vertical="center"/>
      <protection/>
    </xf>
    <xf numFmtId="3" fontId="37" fillId="10" borderId="16" xfId="254" applyNumberFormat="1" applyFont="1" applyFill="1" applyBorder="1" applyAlignment="1" quotePrefix="1">
      <alignment horizontal="right" vertical="center"/>
      <protection/>
    </xf>
    <xf numFmtId="0" fontId="52" fillId="0" borderId="21" xfId="248" applyFont="1" applyFill="1" applyBorder="1" applyAlignment="1">
      <alignment horizontal="center" vertical="center" wrapText="1"/>
      <protection/>
    </xf>
    <xf numFmtId="0" fontId="52" fillId="0" borderId="22" xfId="248" applyFont="1" applyFill="1" applyBorder="1" applyAlignment="1">
      <alignment horizontal="center" vertical="center" wrapText="1"/>
      <protection/>
    </xf>
    <xf numFmtId="0" fontId="52" fillId="0" borderId="23" xfId="248" applyFont="1" applyFill="1" applyBorder="1" applyAlignment="1">
      <alignment horizontal="center" vertical="center" wrapText="1"/>
      <protection/>
    </xf>
    <xf numFmtId="0" fontId="8" fillId="0" borderId="0" xfId="248">
      <alignment/>
      <protection/>
    </xf>
    <xf numFmtId="0" fontId="8" fillId="0" borderId="24" xfId="248" applyBorder="1">
      <alignment/>
      <protection/>
    </xf>
    <xf numFmtId="0" fontId="8" fillId="0" borderId="25" xfId="248" applyBorder="1">
      <alignment/>
      <protection/>
    </xf>
    <xf numFmtId="0" fontId="8" fillId="0" borderId="26" xfId="248" applyBorder="1">
      <alignment/>
      <protection/>
    </xf>
    <xf numFmtId="0" fontId="48" fillId="0" borderId="27" xfId="248" applyFont="1" applyBorder="1">
      <alignment/>
      <protection/>
    </xf>
    <xf numFmtId="0" fontId="48" fillId="0" borderId="0" xfId="248" applyFont="1" applyBorder="1">
      <alignment/>
      <protection/>
    </xf>
    <xf numFmtId="0" fontId="49" fillId="0" borderId="0" xfId="248" applyFont="1" applyFill="1" applyBorder="1" applyAlignment="1">
      <alignment horizontal="left"/>
      <protection/>
    </xf>
    <xf numFmtId="0" fontId="50" fillId="0" borderId="0" xfId="248" applyFont="1" applyFill="1" applyBorder="1" applyAlignment="1">
      <alignment horizontal="left"/>
      <protection/>
    </xf>
    <xf numFmtId="0" fontId="48" fillId="0" borderId="28" xfId="248" applyFont="1" applyBorder="1">
      <alignment/>
      <protection/>
    </xf>
    <xf numFmtId="0" fontId="48" fillId="0" borderId="0" xfId="248" applyFont="1">
      <alignment/>
      <protection/>
    </xf>
    <xf numFmtId="0" fontId="50" fillId="0" borderId="0" xfId="248" applyFont="1" applyBorder="1" applyAlignment="1">
      <alignment horizontal="left"/>
      <protection/>
    </xf>
    <xf numFmtId="0" fontId="48" fillId="0" borderId="0" xfId="248" applyFont="1" applyBorder="1" applyAlignment="1">
      <alignment horizontal="center"/>
      <protection/>
    </xf>
    <xf numFmtId="0" fontId="50" fillId="0" borderId="0" xfId="248" applyFont="1" applyBorder="1" applyAlignment="1">
      <alignment horizontal="right"/>
      <protection/>
    </xf>
    <xf numFmtId="0" fontId="50" fillId="0" borderId="29" xfId="248" applyFont="1" applyBorder="1">
      <alignment/>
      <protection/>
    </xf>
    <xf numFmtId="0" fontId="50" fillId="0" borderId="0" xfId="248" applyFont="1" applyBorder="1">
      <alignment/>
      <protection/>
    </xf>
    <xf numFmtId="0" fontId="51" fillId="0" borderId="29" xfId="248" applyFont="1" applyBorder="1">
      <alignment/>
      <protection/>
    </xf>
    <xf numFmtId="0" fontId="36" fillId="10" borderId="17" xfId="254" applyFont="1" applyFill="1" applyBorder="1" applyAlignment="1">
      <alignment horizontal="right" vertical="center"/>
      <protection/>
    </xf>
    <xf numFmtId="0" fontId="36" fillId="10" borderId="16" xfId="254" applyFont="1" applyFill="1" applyBorder="1" applyAlignment="1">
      <alignment horizontal="right" vertical="center"/>
      <protection/>
    </xf>
    <xf numFmtId="0" fontId="50" fillId="0" borderId="16" xfId="248" applyFont="1" applyFill="1" applyBorder="1" applyAlignment="1">
      <alignment horizontal="center" vertical="center"/>
      <protection/>
    </xf>
    <xf numFmtId="0" fontId="50" fillId="0" borderId="30" xfId="248" applyFont="1" applyFill="1" applyBorder="1" applyAlignment="1">
      <alignment horizontal="center" vertical="center"/>
      <protection/>
    </xf>
    <xf numFmtId="0" fontId="50" fillId="0" borderId="31" xfId="248" applyFont="1" applyBorder="1" applyAlignment="1">
      <alignment horizontal="center" vertical="center" wrapText="1"/>
      <protection/>
    </xf>
    <xf numFmtId="0" fontId="50" fillId="0" borderId="32" xfId="248" applyFont="1" applyBorder="1" applyAlignment="1">
      <alignment horizontal="center" vertical="center" wrapText="1"/>
      <protection/>
    </xf>
    <xf numFmtId="0" fontId="50" fillId="0" borderId="33" xfId="248" applyFont="1" applyFill="1" applyBorder="1" applyAlignment="1">
      <alignment horizontal="center" vertical="center"/>
      <protection/>
    </xf>
    <xf numFmtId="0" fontId="54" fillId="0" borderId="34" xfId="248" applyFont="1" applyBorder="1" applyAlignment="1">
      <alignment horizontal="center" vertical="center" wrapText="1"/>
      <protection/>
    </xf>
    <xf numFmtId="0" fontId="54" fillId="0" borderId="35" xfId="248" applyFont="1" applyBorder="1" applyAlignment="1">
      <alignment horizontal="center" vertical="center" wrapText="1"/>
      <protection/>
    </xf>
    <xf numFmtId="0" fontId="50" fillId="0" borderId="36" xfId="248" applyFont="1" applyBorder="1">
      <alignment/>
      <protection/>
    </xf>
    <xf numFmtId="0" fontId="50" fillId="0" borderId="27" xfId="248" applyFont="1" applyBorder="1">
      <alignment/>
      <protection/>
    </xf>
    <xf numFmtId="0" fontId="50" fillId="0" borderId="34" xfId="248" applyFont="1" applyFill="1" applyBorder="1" applyAlignment="1">
      <alignment horizontal="center" vertical="center"/>
      <protection/>
    </xf>
    <xf numFmtId="0" fontId="50" fillId="0" borderId="31" xfId="248" applyFont="1" applyFill="1" applyBorder="1" applyAlignment="1">
      <alignment horizontal="center" vertical="center"/>
      <protection/>
    </xf>
    <xf numFmtId="0" fontId="50" fillId="0" borderId="37" xfId="248" applyFont="1" applyFill="1" applyBorder="1" applyAlignment="1">
      <alignment horizontal="center" vertical="center"/>
      <protection/>
    </xf>
    <xf numFmtId="0" fontId="50" fillId="0" borderId="28" xfId="248" applyFont="1" applyBorder="1">
      <alignment/>
      <protection/>
    </xf>
    <xf numFmtId="0" fontId="50" fillId="0" borderId="0" xfId="248" applyFont="1">
      <alignment/>
      <protection/>
    </xf>
    <xf numFmtId="0" fontId="50" fillId="0" borderId="33" xfId="248" applyFont="1" applyFill="1" applyBorder="1" applyAlignment="1">
      <alignment horizontal="center" vertical="center"/>
      <protection/>
    </xf>
    <xf numFmtId="0" fontId="50" fillId="0" borderId="16" xfId="248" applyFont="1" applyFill="1" applyBorder="1" applyAlignment="1">
      <alignment horizontal="center" vertical="center"/>
      <protection/>
    </xf>
    <xf numFmtId="0" fontId="50" fillId="0" borderId="30" xfId="248" applyFont="1" applyFill="1" applyBorder="1" applyAlignment="1">
      <alignment horizontal="center" vertical="center"/>
      <protection/>
    </xf>
    <xf numFmtId="0" fontId="50" fillId="0" borderId="35" xfId="248" applyFont="1" applyFill="1" applyBorder="1" applyAlignment="1">
      <alignment horizontal="center" vertical="center"/>
      <protection/>
    </xf>
    <xf numFmtId="0" fontId="50" fillId="0" borderId="32" xfId="248" applyFont="1" applyFill="1" applyBorder="1" applyAlignment="1">
      <alignment horizontal="center" vertical="center"/>
      <protection/>
    </xf>
    <xf numFmtId="0" fontId="50" fillId="0" borderId="38" xfId="248" applyFont="1" applyFill="1" applyBorder="1" applyAlignment="1">
      <alignment horizontal="center" vertical="center"/>
      <protection/>
    </xf>
    <xf numFmtId="0" fontId="52" fillId="0" borderId="34" xfId="248" applyFont="1" applyFill="1" applyBorder="1" applyAlignment="1">
      <alignment horizontal="center" vertical="center" wrapText="1"/>
      <protection/>
    </xf>
    <xf numFmtId="0" fontId="52" fillId="0" borderId="31" xfId="248" applyFont="1" applyFill="1" applyBorder="1" applyAlignment="1">
      <alignment horizontal="center" vertical="center" wrapText="1"/>
      <protection/>
    </xf>
    <xf numFmtId="0" fontId="52" fillId="0" borderId="33" xfId="248" applyFont="1" applyFill="1" applyBorder="1" applyAlignment="1">
      <alignment horizontal="center" vertical="center" wrapText="1"/>
      <protection/>
    </xf>
    <xf numFmtId="0" fontId="52" fillId="0" borderId="16" xfId="248" applyFont="1" applyFill="1" applyBorder="1" applyAlignment="1">
      <alignment horizontal="center" vertical="center" wrapText="1"/>
      <protection/>
    </xf>
    <xf numFmtId="0" fontId="34" fillId="0" borderId="18" xfId="254" applyFont="1" applyFill="1" applyBorder="1" applyAlignment="1">
      <alignment horizontal="right" vertical="center"/>
      <protection/>
    </xf>
    <xf numFmtId="0" fontId="34" fillId="0" borderId="19" xfId="254" applyFont="1" applyFill="1" applyBorder="1" applyAlignment="1">
      <alignment horizontal="right" vertical="center"/>
      <protection/>
    </xf>
    <xf numFmtId="0" fontId="34" fillId="0" borderId="17" xfId="254" applyFont="1" applyFill="1" applyBorder="1" applyAlignment="1">
      <alignment horizontal="right" vertical="center"/>
      <protection/>
    </xf>
    <xf numFmtId="0" fontId="36" fillId="10" borderId="18" xfId="254" applyFont="1" applyFill="1" applyBorder="1" applyAlignment="1">
      <alignment horizontal="right" vertical="center"/>
      <protection/>
    </xf>
    <xf numFmtId="0" fontId="36" fillId="10" borderId="19" xfId="254" applyFont="1" applyFill="1" applyBorder="1" applyAlignment="1">
      <alignment horizontal="right" vertical="center"/>
      <protection/>
    </xf>
    <xf numFmtId="0" fontId="52" fillId="0" borderId="35" xfId="248" applyFont="1" applyFill="1" applyBorder="1" applyAlignment="1">
      <alignment horizontal="center" vertical="center" wrapText="1"/>
      <protection/>
    </xf>
    <xf numFmtId="0" fontId="52" fillId="0" borderId="32" xfId="248" applyFont="1" applyFill="1" applyBorder="1" applyAlignment="1">
      <alignment horizontal="center" vertical="center" wrapText="1"/>
      <protection/>
    </xf>
    <xf numFmtId="3" fontId="61" fillId="0" borderId="39" xfId="248" applyNumberFormat="1" applyFont="1" applyFill="1" applyBorder="1" applyAlignment="1">
      <alignment horizontal="center"/>
      <protection/>
    </xf>
    <xf numFmtId="3" fontId="61" fillId="0" borderId="40" xfId="248" applyNumberFormat="1" applyFont="1" applyFill="1" applyBorder="1" applyAlignment="1">
      <alignment horizontal="center"/>
      <protection/>
    </xf>
    <xf numFmtId="3" fontId="53" fillId="0" borderId="39" xfId="248" applyNumberFormat="1" applyFont="1" applyFill="1" applyBorder="1" applyAlignment="1">
      <alignment horizontal="center"/>
      <protection/>
    </xf>
    <xf numFmtId="3" fontId="53" fillId="0" borderId="40" xfId="248" applyNumberFormat="1" applyFont="1" applyFill="1" applyBorder="1" applyAlignment="1">
      <alignment horizontal="center"/>
      <protection/>
    </xf>
    <xf numFmtId="3" fontId="53" fillId="0" borderId="41" xfId="248" applyNumberFormat="1" applyFont="1" applyFill="1" applyBorder="1" applyAlignment="1">
      <alignment horizontal="center"/>
      <protection/>
    </xf>
    <xf numFmtId="0" fontId="50" fillId="0" borderId="27" xfId="248" applyFont="1" applyBorder="1">
      <alignment/>
      <protection/>
    </xf>
    <xf numFmtId="0" fontId="50" fillId="0" borderId="0" xfId="248" applyFont="1" applyBorder="1">
      <alignment/>
      <protection/>
    </xf>
    <xf numFmtId="0" fontId="50" fillId="0" borderId="28" xfId="248" applyFont="1" applyBorder="1">
      <alignment/>
      <protection/>
    </xf>
    <xf numFmtId="0" fontId="50" fillId="0" borderId="0" xfId="248" applyFont="1">
      <alignment/>
      <protection/>
    </xf>
    <xf numFmtId="0" fontId="50" fillId="0" borderId="42" xfId="248" applyFont="1" applyBorder="1" applyAlignment="1">
      <alignment horizontal="center" vertical="center" wrapText="1"/>
      <protection/>
    </xf>
    <xf numFmtId="0" fontId="50" fillId="0" borderId="38" xfId="248" applyFont="1" applyBorder="1" applyAlignment="1">
      <alignment horizontal="center" vertical="center" wrapText="1"/>
      <protection/>
    </xf>
    <xf numFmtId="0" fontId="48" fillId="0" borderId="31" xfId="248" applyFont="1" applyBorder="1" applyAlignment="1">
      <alignment horizontal="center" vertical="center" wrapText="1"/>
      <protection/>
    </xf>
    <xf numFmtId="0" fontId="48" fillId="0" borderId="43" xfId="248" applyFont="1" applyBorder="1" applyAlignment="1">
      <alignment horizontal="center" vertical="center" wrapText="1"/>
      <protection/>
    </xf>
    <xf numFmtId="3" fontId="48" fillId="0" borderId="43" xfId="248" applyNumberFormat="1" applyFont="1" applyBorder="1" applyAlignment="1">
      <alignment horizontal="center" vertical="center" wrapText="1"/>
      <protection/>
    </xf>
    <xf numFmtId="0" fontId="48" fillId="0" borderId="37" xfId="248" applyFont="1" applyBorder="1" applyAlignment="1">
      <alignment horizontal="center" vertical="center" wrapText="1"/>
      <protection/>
    </xf>
    <xf numFmtId="0" fontId="48" fillId="0" borderId="16" xfId="248" applyFont="1" applyBorder="1" applyAlignment="1">
      <alignment horizontal="center" vertical="center" wrapText="1"/>
      <protection/>
    </xf>
    <xf numFmtId="0" fontId="48" fillId="0" borderId="44" xfId="248" applyFont="1" applyBorder="1" applyAlignment="1">
      <alignment horizontal="center" vertical="center" wrapText="1"/>
      <protection/>
    </xf>
    <xf numFmtId="0" fontId="48" fillId="0" borderId="44" xfId="248" applyFont="1" applyFill="1" applyBorder="1" applyAlignment="1">
      <alignment horizontal="center" vertical="center" wrapText="1"/>
      <protection/>
    </xf>
    <xf numFmtId="3" fontId="48" fillId="0" borderId="44" xfId="248" applyNumberFormat="1" applyFont="1" applyBorder="1" applyAlignment="1">
      <alignment horizontal="center" vertical="center" wrapText="1"/>
      <protection/>
    </xf>
    <xf numFmtId="0" fontId="48" fillId="0" borderId="30" xfId="248" applyFont="1" applyBorder="1" applyAlignment="1">
      <alignment horizontal="center" vertical="center" wrapText="1"/>
      <protection/>
    </xf>
    <xf numFmtId="0" fontId="45" fillId="0" borderId="0" xfId="254" applyFont="1" applyAlignment="1">
      <alignment horizontal="center" vertical="center"/>
      <protection/>
    </xf>
    <xf numFmtId="0" fontId="34" fillId="0" borderId="16" xfId="254" applyFont="1" applyFill="1" applyBorder="1" applyAlignment="1">
      <alignment horizontal="right" vertical="center"/>
      <protection/>
    </xf>
    <xf numFmtId="0" fontId="39" fillId="0" borderId="0" xfId="254" applyFont="1" applyAlignment="1">
      <alignment horizontal="justify" vertical="center"/>
      <protection/>
    </xf>
    <xf numFmtId="0" fontId="48" fillId="0" borderId="32" xfId="248" applyFont="1" applyBorder="1" applyAlignment="1">
      <alignment horizontal="center"/>
      <protection/>
    </xf>
    <xf numFmtId="0" fontId="8" fillId="0" borderId="42" xfId="248" applyFont="1" applyBorder="1" applyAlignment="1">
      <alignment vertical="center" wrapText="1"/>
      <protection/>
    </xf>
    <xf numFmtId="0" fontId="8" fillId="0" borderId="42" xfId="248" applyFont="1" applyBorder="1" applyAlignment="1">
      <alignment horizontal="center" vertical="center" wrapText="1"/>
      <protection/>
    </xf>
    <xf numFmtId="3" fontId="8" fillId="0" borderId="42" xfId="248" applyNumberFormat="1" applyFont="1" applyBorder="1" applyAlignment="1">
      <alignment vertical="center" wrapText="1"/>
      <protection/>
    </xf>
    <xf numFmtId="0" fontId="8" fillId="0" borderId="38" xfId="248" applyFont="1" applyBorder="1" applyAlignment="1">
      <alignment vertical="center" wrapText="1"/>
      <protection/>
    </xf>
    <xf numFmtId="0" fontId="8" fillId="0" borderId="27" xfId="248" applyBorder="1">
      <alignment/>
      <protection/>
    </xf>
    <xf numFmtId="0" fontId="52" fillId="0" borderId="25" xfId="248" applyFont="1" applyFill="1" applyBorder="1" applyAlignment="1">
      <alignment horizontal="center" vertical="center" wrapText="1"/>
      <protection/>
    </xf>
    <xf numFmtId="0" fontId="8" fillId="0" borderId="0" xfId="248" applyBorder="1">
      <alignment/>
      <protection/>
    </xf>
    <xf numFmtId="0" fontId="8" fillId="0" borderId="28" xfId="248" applyBorder="1">
      <alignment/>
      <protection/>
    </xf>
    <xf numFmtId="0" fontId="48" fillId="0" borderId="27" xfId="248" applyFont="1" applyBorder="1">
      <alignment/>
      <protection/>
    </xf>
    <xf numFmtId="0" fontId="48" fillId="0" borderId="0" xfId="248" applyFont="1" applyBorder="1">
      <alignment/>
      <protection/>
    </xf>
    <xf numFmtId="0" fontId="48" fillId="0" borderId="28" xfId="248" applyFont="1" applyBorder="1">
      <alignment/>
      <protection/>
    </xf>
    <xf numFmtId="0" fontId="48" fillId="0" borderId="0" xfId="248" applyFont="1">
      <alignment/>
      <protection/>
    </xf>
    <xf numFmtId="0" fontId="48" fillId="0" borderId="27" xfId="248" applyFont="1" applyBorder="1" applyAlignment="1">
      <alignment wrapText="1"/>
      <protection/>
    </xf>
    <xf numFmtId="0" fontId="54" fillId="0" borderId="35" xfId="248" applyFont="1" applyBorder="1" applyAlignment="1">
      <alignment horizontal="center" vertical="center" wrapText="1"/>
      <protection/>
    </xf>
    <xf numFmtId="0" fontId="54" fillId="0" borderId="32" xfId="248" applyFont="1" applyBorder="1" applyAlignment="1">
      <alignment horizontal="center" vertical="center" wrapText="1"/>
      <protection/>
    </xf>
    <xf numFmtId="0" fontId="54" fillId="0" borderId="38" xfId="248" applyFont="1" applyBorder="1" applyAlignment="1">
      <alignment horizontal="center" vertical="center" wrapText="1"/>
      <protection/>
    </xf>
    <xf numFmtId="0" fontId="48" fillId="0" borderId="0" xfId="248" applyFont="1" applyBorder="1" applyAlignment="1">
      <alignment wrapText="1"/>
      <protection/>
    </xf>
    <xf numFmtId="0" fontId="48" fillId="0" borderId="28" xfId="248" applyFont="1" applyBorder="1" applyAlignment="1">
      <alignment wrapText="1"/>
      <protection/>
    </xf>
    <xf numFmtId="0" fontId="48" fillId="0" borderId="0" xfId="248" applyFont="1" applyAlignment="1">
      <alignment wrapText="1"/>
      <protection/>
    </xf>
    <xf numFmtId="0" fontId="48" fillId="0" borderId="23" xfId="248" applyFont="1" applyBorder="1" applyAlignment="1">
      <alignment horizontal="center"/>
      <protection/>
    </xf>
    <xf numFmtId="0" fontId="48" fillId="0" borderId="45" xfId="248" applyFont="1" applyBorder="1" applyAlignment="1">
      <alignment horizontal="center"/>
      <protection/>
    </xf>
    <xf numFmtId="0" fontId="54" fillId="0" borderId="39" xfId="248" applyFont="1" applyBorder="1" applyAlignment="1">
      <alignment vertical="center" wrapText="1"/>
      <protection/>
    </xf>
    <xf numFmtId="0" fontId="54" fillId="0" borderId="41" xfId="248" applyFont="1" applyBorder="1" applyAlignment="1">
      <alignment vertical="center" wrapText="1"/>
      <protection/>
    </xf>
    <xf numFmtId="0" fontId="54" fillId="0" borderId="39" xfId="248" applyFont="1" applyBorder="1" applyAlignment="1">
      <alignment horizontal="center" vertical="center"/>
      <protection/>
    </xf>
    <xf numFmtId="0" fontId="41" fillId="8" borderId="16" xfId="254" applyFont="1" applyFill="1" applyBorder="1" applyAlignment="1">
      <alignment horizontal="center" vertical="center"/>
      <protection/>
    </xf>
    <xf numFmtId="0" fontId="34" fillId="0" borderId="0" xfId="251" applyFont="1" applyFill="1" applyAlignment="1">
      <alignment horizontal="right" vertical="center"/>
      <protection/>
    </xf>
    <xf numFmtId="0" fontId="54" fillId="0" borderId="41" xfId="248" applyFont="1" applyBorder="1" applyAlignment="1">
      <alignment horizontal="center" vertical="center"/>
      <protection/>
    </xf>
    <xf numFmtId="0" fontId="54" fillId="0" borderId="45" xfId="248" applyFont="1" applyBorder="1" applyAlignment="1">
      <alignment horizontal="center" vertical="center"/>
      <protection/>
    </xf>
    <xf numFmtId="0" fontId="54" fillId="0" borderId="46" xfId="248" applyFont="1" applyBorder="1" applyAlignment="1">
      <alignment horizontal="center" vertical="center" wrapText="1"/>
      <protection/>
    </xf>
    <xf numFmtId="0" fontId="54" fillId="0" borderId="35" xfId="248" applyFont="1" applyBorder="1" applyAlignment="1">
      <alignment vertical="center" wrapText="1"/>
      <protection/>
    </xf>
    <xf numFmtId="0" fontId="54" fillId="0" borderId="38" xfId="248" applyFont="1" applyBorder="1" applyAlignment="1">
      <alignment vertical="center" wrapText="1"/>
      <protection/>
    </xf>
    <xf numFmtId="0" fontId="54" fillId="0" borderId="0" xfId="248" applyFont="1" applyBorder="1" applyAlignment="1">
      <alignment/>
      <protection/>
    </xf>
    <xf numFmtId="0" fontId="50" fillId="0" borderId="0" xfId="248" applyFont="1" applyBorder="1" applyAlignment="1">
      <alignment/>
      <protection/>
    </xf>
    <xf numFmtId="0" fontId="50" fillId="0" borderId="16" xfId="248" applyFont="1" applyBorder="1" applyAlignment="1">
      <alignment horizontal="center"/>
      <protection/>
    </xf>
    <xf numFmtId="0" fontId="50" fillId="0" borderId="30" xfId="248" applyFont="1" applyBorder="1" applyAlignment="1">
      <alignment horizontal="center"/>
      <protection/>
    </xf>
    <xf numFmtId="0" fontId="50" fillId="0" borderId="47" xfId="248" applyFont="1" applyBorder="1" applyAlignment="1">
      <alignment/>
      <protection/>
    </xf>
    <xf numFmtId="0" fontId="50" fillId="0" borderId="48" xfId="248" applyFont="1" applyBorder="1" applyAlignment="1">
      <alignment/>
      <protection/>
    </xf>
    <xf numFmtId="0" fontId="50" fillId="0" borderId="49" xfId="248" applyFont="1" applyBorder="1" applyAlignment="1">
      <alignment horizontal="center"/>
      <protection/>
    </xf>
    <xf numFmtId="0" fontId="50" fillId="0" borderId="50" xfId="248" applyFont="1" applyBorder="1" applyAlignment="1">
      <alignment horizontal="center"/>
      <protection/>
    </xf>
    <xf numFmtId="0" fontId="38" fillId="0" borderId="0" xfId="254" applyFont="1" applyAlignment="1">
      <alignment horizontal="left" vertical="center"/>
      <protection/>
    </xf>
    <xf numFmtId="0" fontId="41" fillId="3" borderId="16" xfId="254" applyFont="1" applyFill="1" applyBorder="1" applyAlignment="1">
      <alignment horizontal="center" vertical="center"/>
      <protection/>
    </xf>
    <xf numFmtId="0" fontId="50" fillId="0" borderId="51" xfId="248" applyFont="1" applyBorder="1" applyAlignment="1">
      <alignment/>
      <protection/>
    </xf>
    <xf numFmtId="0" fontId="50" fillId="0" borderId="32" xfId="248" applyFont="1" applyBorder="1" applyAlignment="1">
      <alignment/>
      <protection/>
    </xf>
    <xf numFmtId="0" fontId="50" fillId="0" borderId="38" xfId="248" applyFont="1" applyBorder="1" applyAlignment="1">
      <alignment/>
      <protection/>
    </xf>
    <xf numFmtId="0" fontId="50" fillId="0" borderId="35" xfId="248" applyFont="1" applyBorder="1" applyAlignment="1">
      <alignment/>
      <protection/>
    </xf>
    <xf numFmtId="0" fontId="50" fillId="0" borderId="0" xfId="248" applyFont="1" applyBorder="1" applyAlignment="1">
      <alignment horizontal="right"/>
      <protection/>
    </xf>
    <xf numFmtId="0" fontId="8" fillId="0" borderId="52" xfId="248" applyBorder="1">
      <alignment/>
      <protection/>
    </xf>
    <xf numFmtId="0" fontId="8" fillId="0" borderId="53" xfId="248" applyBorder="1">
      <alignment/>
      <protection/>
    </xf>
    <xf numFmtId="0" fontId="55" fillId="0" borderId="53" xfId="248" applyFont="1" applyBorder="1">
      <alignment/>
      <protection/>
    </xf>
    <xf numFmtId="0" fontId="48" fillId="0" borderId="53" xfId="248" applyFont="1" applyBorder="1">
      <alignment/>
      <protection/>
    </xf>
    <xf numFmtId="0" fontId="8" fillId="0" borderId="54" xfId="248" applyBorder="1">
      <alignment/>
      <protection/>
    </xf>
    <xf numFmtId="0" fontId="56" fillId="0" borderId="0" xfId="248" applyFont="1">
      <alignment/>
      <protection/>
    </xf>
    <xf numFmtId="0" fontId="39" fillId="0" borderId="0" xfId="252" applyFont="1" applyAlignment="1">
      <alignment horizontal="justify" vertical="center" wrapText="1"/>
      <protection/>
    </xf>
    <xf numFmtId="0" fontId="37" fillId="8" borderId="0" xfId="252" applyFont="1" applyFill="1" applyAlignment="1">
      <alignment horizontal="left" vertical="center" indent="1"/>
      <protection/>
    </xf>
    <xf numFmtId="0" fontId="43" fillId="15" borderId="0" xfId="252" applyFont="1" applyFill="1" applyAlignment="1">
      <alignment horizontal="center" vertical="center"/>
      <protection/>
    </xf>
    <xf numFmtId="0" fontId="34" fillId="0" borderId="0" xfId="254" applyFont="1" applyAlignment="1">
      <alignment horizontal="center" vertical="center"/>
      <protection/>
    </xf>
    <xf numFmtId="0" fontId="41" fillId="9" borderId="16" xfId="254" applyFont="1" applyFill="1" applyBorder="1" applyAlignment="1">
      <alignment horizontal="center" vertical="center"/>
      <protection/>
    </xf>
    <xf numFmtId="0" fontId="41" fillId="11" borderId="16" xfId="254" applyFont="1" applyFill="1" applyBorder="1" applyAlignment="1">
      <alignment horizontal="center" vertical="center"/>
      <protection/>
    </xf>
    <xf numFmtId="0" fontId="41" fillId="13" borderId="16" xfId="254" applyFont="1" applyFill="1" applyBorder="1" applyAlignment="1">
      <alignment horizontal="center" vertical="center"/>
      <protection/>
    </xf>
    <xf numFmtId="0" fontId="41" fillId="12" borderId="16" xfId="254" applyFont="1" applyFill="1" applyBorder="1" applyAlignment="1">
      <alignment horizontal="center" vertical="center"/>
      <protection/>
    </xf>
    <xf numFmtId="0" fontId="41" fillId="10" borderId="16" xfId="254" applyFont="1" applyFill="1" applyBorder="1" applyAlignment="1">
      <alignment horizontal="center" vertical="center"/>
      <protection/>
    </xf>
    <xf numFmtId="0" fontId="41" fillId="15" borderId="16" xfId="254" applyFont="1" applyFill="1" applyBorder="1" applyAlignment="1">
      <alignment horizontal="center" vertical="center"/>
      <protection/>
    </xf>
    <xf numFmtId="0" fontId="32" fillId="0" borderId="0" xfId="254" applyFont="1" applyAlignment="1">
      <alignment vertical="center"/>
      <protection/>
    </xf>
    <xf numFmtId="0" fontId="44" fillId="0" borderId="0" xfId="254" applyFont="1" applyAlignment="1">
      <alignment horizontal="center" vertical="center"/>
      <protection/>
    </xf>
    <xf numFmtId="0" fontId="41" fillId="5" borderId="16" xfId="254" applyFont="1" applyFill="1" applyBorder="1" applyAlignment="1">
      <alignment horizontal="center" vertical="center"/>
      <protection/>
    </xf>
    <xf numFmtId="0" fontId="46" fillId="0" borderId="0" xfId="254" applyFont="1" applyAlignment="1">
      <alignment horizontal="center" vertical="center"/>
      <protection/>
    </xf>
    <xf numFmtId="0" fontId="52" fillId="0" borderId="55" xfId="248" applyFont="1" applyFill="1" applyBorder="1" applyAlignment="1">
      <alignment horizontal="center" vertical="center" wrapText="1"/>
      <protection/>
    </xf>
    <xf numFmtId="0" fontId="52" fillId="0" borderId="56" xfId="248" applyFont="1" applyFill="1" applyBorder="1" applyAlignment="1">
      <alignment horizontal="center" vertical="center" wrapText="1"/>
      <protection/>
    </xf>
    <xf numFmtId="0" fontId="52" fillId="0" borderId="45" xfId="248" applyFont="1" applyFill="1" applyBorder="1" applyAlignment="1">
      <alignment horizontal="center" vertical="center" wrapText="1"/>
      <protection/>
    </xf>
    <xf numFmtId="0" fontId="50" fillId="0" borderId="34" xfId="248" applyFont="1" applyFill="1" applyBorder="1" applyAlignment="1">
      <alignment horizontal="center" vertical="center"/>
      <protection/>
    </xf>
    <xf numFmtId="0" fontId="50" fillId="0" borderId="31" xfId="248" applyFont="1" applyFill="1" applyBorder="1" applyAlignment="1">
      <alignment horizontal="center" vertical="center"/>
      <protection/>
    </xf>
    <xf numFmtId="0" fontId="50" fillId="0" borderId="37" xfId="248" applyFont="1" applyFill="1" applyBorder="1" applyAlignment="1">
      <alignment horizontal="center" vertical="center"/>
      <protection/>
    </xf>
    <xf numFmtId="0" fontId="50" fillId="0" borderId="24" xfId="248" applyFont="1" applyFill="1" applyBorder="1" applyAlignment="1">
      <alignment horizontal="center" vertical="center"/>
      <protection/>
    </xf>
    <xf numFmtId="0" fontId="8" fillId="0" borderId="25" xfId="248" applyBorder="1">
      <alignment/>
      <protection/>
    </xf>
    <xf numFmtId="0" fontId="8" fillId="0" borderId="26" xfId="248" applyBorder="1">
      <alignment/>
      <protection/>
    </xf>
    <xf numFmtId="0" fontId="8" fillId="0" borderId="57" xfId="248" applyBorder="1">
      <alignment/>
      <protection/>
    </xf>
    <xf numFmtId="0" fontId="8" fillId="0" borderId="29" xfId="248" applyBorder="1">
      <alignment/>
      <protection/>
    </xf>
    <xf numFmtId="0" fontId="8" fillId="0" borderId="58" xfId="248" applyBorder="1">
      <alignment/>
      <protection/>
    </xf>
    <xf numFmtId="0" fontId="50" fillId="0" borderId="34" xfId="248" applyFont="1" applyBorder="1" applyAlignment="1">
      <alignment horizontal="center" vertical="center" wrapText="1"/>
      <protection/>
    </xf>
    <xf numFmtId="0" fontId="50" fillId="0" borderId="35" xfId="248" applyFont="1" applyBorder="1" applyAlignment="1">
      <alignment horizontal="center" vertical="center" wrapText="1"/>
      <protection/>
    </xf>
    <xf numFmtId="0" fontId="50" fillId="0" borderId="43" xfId="248" applyFont="1" applyBorder="1" applyAlignment="1">
      <alignment horizontal="center" vertical="center"/>
      <protection/>
    </xf>
    <xf numFmtId="0" fontId="50" fillId="0" borderId="59" xfId="248" applyFont="1" applyBorder="1" applyAlignment="1">
      <alignment horizontal="center" vertical="center"/>
      <protection/>
    </xf>
    <xf numFmtId="0" fontId="50" fillId="0" borderId="60" xfId="248" applyFont="1" applyBorder="1" applyAlignment="1">
      <alignment horizontal="center" vertical="center"/>
      <protection/>
    </xf>
    <xf numFmtId="0" fontId="54" fillId="0" borderId="37" xfId="248" applyFont="1" applyBorder="1" applyAlignment="1">
      <alignment horizontal="center" vertical="center" wrapText="1"/>
      <protection/>
    </xf>
    <xf numFmtId="0" fontId="54" fillId="0" borderId="33" xfId="248" applyFont="1" applyBorder="1" applyAlignment="1">
      <alignment horizontal="center" vertical="center" wrapText="1"/>
      <protection/>
    </xf>
    <xf numFmtId="0" fontId="54" fillId="0" borderId="61" xfId="248" applyFont="1" applyBorder="1" applyAlignment="1">
      <alignment horizontal="center" vertical="center" wrapText="1"/>
      <protection/>
    </xf>
    <xf numFmtId="0" fontId="54" fillId="0" borderId="60" xfId="248" applyFont="1" applyBorder="1" applyAlignment="1">
      <alignment horizontal="center" vertical="center" wrapText="1"/>
      <protection/>
    </xf>
    <xf numFmtId="0" fontId="54" fillId="0" borderId="59" xfId="248" applyFont="1" applyBorder="1" applyAlignment="1">
      <alignment horizontal="center" vertical="center" wrapText="1"/>
      <protection/>
    </xf>
    <xf numFmtId="0" fontId="54" fillId="0" borderId="30" xfId="248" applyFont="1" applyBorder="1" applyAlignment="1">
      <alignment horizontal="center" vertical="center" wrapText="1"/>
      <protection/>
    </xf>
    <xf numFmtId="0" fontId="50" fillId="0" borderId="61" xfId="248" applyFont="1" applyBorder="1" applyAlignment="1">
      <alignment horizontal="center"/>
      <protection/>
    </xf>
    <xf numFmtId="0" fontId="50" fillId="0" borderId="59" xfId="248" applyFont="1" applyBorder="1" applyAlignment="1">
      <alignment horizontal="center"/>
      <protection/>
    </xf>
    <xf numFmtId="0" fontId="50" fillId="0" borderId="60" xfId="248" applyFont="1" applyBorder="1" applyAlignment="1">
      <alignment horizontal="center"/>
      <protection/>
    </xf>
    <xf numFmtId="0" fontId="50" fillId="0" borderId="16" xfId="248" applyFont="1" applyBorder="1" applyAlignment="1">
      <alignment horizontal="center"/>
      <protection/>
    </xf>
    <xf numFmtId="0" fontId="50" fillId="0" borderId="30" xfId="248" applyFont="1" applyBorder="1" applyAlignment="1">
      <alignment horizontal="center"/>
      <protection/>
    </xf>
    <xf numFmtId="0" fontId="54" fillId="0" borderId="31" xfId="248" applyFont="1" applyBorder="1" applyAlignment="1">
      <alignment horizontal="center" vertical="center" wrapText="1"/>
      <protection/>
    </xf>
    <xf numFmtId="0" fontId="54" fillId="0" borderId="32" xfId="248" applyFont="1" applyBorder="1" applyAlignment="1">
      <alignment horizontal="center" vertical="center" wrapText="1"/>
      <protection/>
    </xf>
    <xf numFmtId="0" fontId="48" fillId="0" borderId="62" xfId="248" applyFont="1" applyBorder="1" applyAlignment="1">
      <alignment horizontal="center"/>
      <protection/>
    </xf>
    <xf numFmtId="0" fontId="48" fillId="0" borderId="63" xfId="248" applyFont="1" applyBorder="1" applyAlignment="1">
      <alignment horizontal="center"/>
      <protection/>
    </xf>
    <xf numFmtId="0" fontId="50" fillId="0" borderId="47" xfId="248" applyFont="1" applyBorder="1" applyAlignment="1">
      <alignment horizontal="center"/>
      <protection/>
    </xf>
    <xf numFmtId="0" fontId="50" fillId="0" borderId="48" xfId="248" applyFont="1" applyBorder="1" applyAlignment="1">
      <alignment horizontal="center"/>
      <protection/>
    </xf>
    <xf numFmtId="0" fontId="52" fillId="0" borderId="51" xfId="248" applyFont="1" applyFill="1" applyBorder="1" applyAlignment="1">
      <alignment horizontal="center" vertical="center" wrapText="1"/>
      <protection/>
    </xf>
    <xf numFmtId="0" fontId="52" fillId="0" borderId="64" xfId="248" applyFont="1" applyFill="1" applyBorder="1" applyAlignment="1">
      <alignment horizontal="center" vertical="center" wrapText="1"/>
      <protection/>
    </xf>
    <xf numFmtId="0" fontId="52" fillId="0" borderId="47" xfId="248" applyFont="1" applyFill="1" applyBorder="1" applyAlignment="1">
      <alignment horizontal="center" vertical="center" wrapText="1"/>
      <protection/>
    </xf>
    <xf numFmtId="0" fontId="52" fillId="0" borderId="65" xfId="248" applyFont="1" applyFill="1" applyBorder="1" applyAlignment="1">
      <alignment horizontal="center" vertical="center" wrapText="1"/>
      <protection/>
    </xf>
    <xf numFmtId="0" fontId="50" fillId="0" borderId="61" xfId="248" applyFont="1" applyBorder="1" applyAlignment="1">
      <alignment horizontal="center" vertical="center" wrapText="1"/>
      <protection/>
    </xf>
    <xf numFmtId="0" fontId="50" fillId="0" borderId="60" xfId="248" applyFont="1" applyBorder="1" applyAlignment="1">
      <alignment horizontal="center" vertical="center" wrapText="1"/>
      <protection/>
    </xf>
    <xf numFmtId="0" fontId="50" fillId="0" borderId="47" xfId="248" applyFont="1" applyBorder="1" applyAlignment="1">
      <alignment horizontal="center" vertical="center" wrapText="1"/>
      <protection/>
    </xf>
    <xf numFmtId="0" fontId="50" fillId="0" borderId="65" xfId="248" applyFont="1" applyBorder="1" applyAlignment="1">
      <alignment horizontal="center" vertical="center" wrapText="1"/>
      <protection/>
    </xf>
    <xf numFmtId="0" fontId="52" fillId="0" borderId="57" xfId="248" applyFont="1" applyFill="1" applyBorder="1" applyAlignment="1">
      <alignment horizontal="center" vertical="center" wrapText="1"/>
      <protection/>
    </xf>
    <xf numFmtId="0" fontId="52" fillId="0" borderId="58" xfId="248" applyFont="1" applyFill="1" applyBorder="1" applyAlignment="1">
      <alignment horizontal="center" vertical="center" wrapText="1"/>
      <protection/>
    </xf>
    <xf numFmtId="0" fontId="54" fillId="0" borderId="66" xfId="248" applyFont="1" applyBorder="1" applyAlignment="1">
      <alignment horizontal="center"/>
      <protection/>
    </xf>
    <xf numFmtId="0" fontId="54" fillId="0" borderId="67" xfId="248" applyFont="1" applyBorder="1" applyAlignment="1">
      <alignment horizontal="center"/>
      <protection/>
    </xf>
    <xf numFmtId="0" fontId="54" fillId="0" borderId="68" xfId="248" applyFont="1" applyBorder="1" applyAlignment="1">
      <alignment horizontal="center"/>
      <protection/>
    </xf>
    <xf numFmtId="0" fontId="1" fillId="0" borderId="69" xfId="241" applyFont="1" applyBorder="1" applyAlignment="1">
      <alignment horizontal="center" vertical="center"/>
      <protection/>
    </xf>
    <xf numFmtId="0" fontId="13" fillId="25" borderId="18" xfId="241" applyFont="1" applyFill="1" applyBorder="1" applyAlignment="1">
      <alignment horizontal="center" vertical="center"/>
      <protection/>
    </xf>
    <xf numFmtId="0" fontId="13" fillId="25" borderId="19" xfId="241" applyFont="1" applyFill="1" applyBorder="1" applyAlignment="1">
      <alignment horizontal="center" vertical="center"/>
      <protection/>
    </xf>
    <xf numFmtId="0" fontId="13" fillId="25" borderId="17" xfId="241" applyFont="1" applyFill="1" applyBorder="1" applyAlignment="1">
      <alignment horizontal="center" vertical="center"/>
      <protection/>
    </xf>
  </cellXfs>
  <cellStyles count="302">
    <cellStyle name="Normal" xfId="0"/>
    <cellStyle name="%20 - Vurgu1" xfId="15"/>
    <cellStyle name="%20 - Vurgu1 2" xfId="16"/>
    <cellStyle name="%20 - Vurgu1 2 2" xfId="17"/>
    <cellStyle name="%20 - Vurgu1 2_2013 KÖYDES YPK EKLERİ" xfId="18"/>
    <cellStyle name="%20 - Vurgu1 3" xfId="19"/>
    <cellStyle name="%20 - Vurgu1_2017 YPK ANKARA" xfId="20"/>
    <cellStyle name="%20 - Vurgu2" xfId="21"/>
    <cellStyle name="%20 - Vurgu2 2" xfId="22"/>
    <cellStyle name="%20 - Vurgu2 2 2" xfId="23"/>
    <cellStyle name="%20 - Vurgu2 2_2013 KÖYDES YPK EKLERİ" xfId="24"/>
    <cellStyle name="%20 - Vurgu2 3" xfId="25"/>
    <cellStyle name="%20 - Vurgu2_2017 YPK ANKARA" xfId="26"/>
    <cellStyle name="%20 - Vurgu3" xfId="27"/>
    <cellStyle name="%20 - Vurgu3 2" xfId="28"/>
    <cellStyle name="%20 - Vurgu3 2 2" xfId="29"/>
    <cellStyle name="%20 - Vurgu3 2_2013 KÖYDES YPK EKLERİ" xfId="30"/>
    <cellStyle name="%20 - Vurgu3 3" xfId="31"/>
    <cellStyle name="%20 - Vurgu3_2017 YPK ANKARA" xfId="32"/>
    <cellStyle name="%20 - Vurgu4" xfId="33"/>
    <cellStyle name="%20 - Vurgu4 2" xfId="34"/>
    <cellStyle name="%20 - Vurgu4 2 2" xfId="35"/>
    <cellStyle name="%20 - Vurgu4 2_2013 KÖYDES YPK EKLERİ" xfId="36"/>
    <cellStyle name="%20 - Vurgu4 3" xfId="37"/>
    <cellStyle name="%20 - Vurgu4_2017 YPK ANKARA" xfId="38"/>
    <cellStyle name="%20 - Vurgu5" xfId="39"/>
    <cellStyle name="%20 - Vurgu5 2" xfId="40"/>
    <cellStyle name="%20 - Vurgu5 2 2" xfId="41"/>
    <cellStyle name="%20 - Vurgu5 2_2013 KÖYDES YPK EKLERİ" xfId="42"/>
    <cellStyle name="%20 - Vurgu5 3" xfId="43"/>
    <cellStyle name="%20 - Vurgu5_2017 YPK ANKARA" xfId="44"/>
    <cellStyle name="%20 - Vurgu6" xfId="45"/>
    <cellStyle name="%20 - Vurgu6 2" xfId="46"/>
    <cellStyle name="%20 - Vurgu6 2 2" xfId="47"/>
    <cellStyle name="%20 - Vurgu6 2_2013 KÖYDES YPK EKLERİ" xfId="48"/>
    <cellStyle name="%20 - Vurgu6 3" xfId="49"/>
    <cellStyle name="%20 - Vurgu6_2017 YPK ANKARA" xfId="50"/>
    <cellStyle name="%40 - Vurgu1" xfId="51"/>
    <cellStyle name="%40 - Vurgu1 2" xfId="52"/>
    <cellStyle name="%40 - Vurgu1 2 2" xfId="53"/>
    <cellStyle name="%40 - Vurgu1 2_2013 KÖYDES YPK EKLERİ" xfId="54"/>
    <cellStyle name="%40 - Vurgu1 3" xfId="55"/>
    <cellStyle name="%40 - Vurgu1_2017 YPK ANKARA" xfId="56"/>
    <cellStyle name="%40 - Vurgu2" xfId="57"/>
    <cellStyle name="%40 - Vurgu2 2" xfId="58"/>
    <cellStyle name="%40 - Vurgu2 2 2" xfId="59"/>
    <cellStyle name="%40 - Vurgu2 2_2013 KÖYDES YPK EKLERİ" xfId="60"/>
    <cellStyle name="%40 - Vurgu2 3" xfId="61"/>
    <cellStyle name="%40 - Vurgu2_2017 YPK ANKARA" xfId="62"/>
    <cellStyle name="%40 - Vurgu3" xfId="63"/>
    <cellStyle name="%40 - Vurgu3 2" xfId="64"/>
    <cellStyle name="%40 - Vurgu3 2 2" xfId="65"/>
    <cellStyle name="%40 - Vurgu3 2_2013 KÖYDES YPK EKLERİ" xfId="66"/>
    <cellStyle name="%40 - Vurgu3 3" xfId="67"/>
    <cellStyle name="%40 - Vurgu3_2017 YPK ANKARA" xfId="68"/>
    <cellStyle name="%40 - Vurgu4" xfId="69"/>
    <cellStyle name="%40 - Vurgu4 2" xfId="70"/>
    <cellStyle name="%40 - Vurgu4 2 2" xfId="71"/>
    <cellStyle name="%40 - Vurgu4 2_2013 KÖYDES YPK EKLERİ" xfId="72"/>
    <cellStyle name="%40 - Vurgu4 3" xfId="73"/>
    <cellStyle name="%40 - Vurgu4_2017 YPK ANKARA" xfId="74"/>
    <cellStyle name="%40 - Vurgu5" xfId="75"/>
    <cellStyle name="%40 - Vurgu5 2" xfId="76"/>
    <cellStyle name="%40 - Vurgu5 2 2" xfId="77"/>
    <cellStyle name="%40 - Vurgu5 2_2013 KÖYDES YPK EKLERİ" xfId="78"/>
    <cellStyle name="%40 - Vurgu5 3" xfId="79"/>
    <cellStyle name="%40 - Vurgu5_2017 YPK ANKARA" xfId="80"/>
    <cellStyle name="%40 - Vurgu6" xfId="81"/>
    <cellStyle name="%40 - Vurgu6 2" xfId="82"/>
    <cellStyle name="%40 - Vurgu6 2 2" xfId="83"/>
    <cellStyle name="%40 - Vurgu6 2_2013 KÖYDES YPK EKLERİ" xfId="84"/>
    <cellStyle name="%40 - Vurgu6 3" xfId="85"/>
    <cellStyle name="%40 - Vurgu6_2017 YPK ANKARA" xfId="86"/>
    <cellStyle name="%60 - Vurgu1" xfId="87"/>
    <cellStyle name="%60 - Vurgu1 2" xfId="88"/>
    <cellStyle name="%60 - Vurgu1 2 2" xfId="89"/>
    <cellStyle name="%60 - Vurgu1 3" xfId="90"/>
    <cellStyle name="%60 - Vurgu1_2017 YPK ANKARA" xfId="91"/>
    <cellStyle name="%60 - Vurgu2" xfId="92"/>
    <cellStyle name="%60 - Vurgu2 2" xfId="93"/>
    <cellStyle name="%60 - Vurgu2 2 2" xfId="94"/>
    <cellStyle name="%60 - Vurgu2 3" xfId="95"/>
    <cellStyle name="%60 - Vurgu2_2017 YPK ANKARA" xfId="96"/>
    <cellStyle name="%60 - Vurgu3" xfId="97"/>
    <cellStyle name="%60 - Vurgu3 2" xfId="98"/>
    <cellStyle name="%60 - Vurgu3 2 2" xfId="99"/>
    <cellStyle name="%60 - Vurgu3 3" xfId="100"/>
    <cellStyle name="%60 - Vurgu3_2017 YPK ANKARA" xfId="101"/>
    <cellStyle name="%60 - Vurgu4" xfId="102"/>
    <cellStyle name="%60 - Vurgu4 2" xfId="103"/>
    <cellStyle name="%60 - Vurgu4 2 2" xfId="104"/>
    <cellStyle name="%60 - Vurgu4 3" xfId="105"/>
    <cellStyle name="%60 - Vurgu4_2017 YPK ANKARA" xfId="106"/>
    <cellStyle name="%60 - Vurgu5" xfId="107"/>
    <cellStyle name="%60 - Vurgu5 2" xfId="108"/>
    <cellStyle name="%60 - Vurgu5 2 2" xfId="109"/>
    <cellStyle name="%60 - Vurgu5 3" xfId="110"/>
    <cellStyle name="%60 - Vurgu5_2017 YPK ANKARA" xfId="111"/>
    <cellStyle name="%60 - Vurgu6" xfId="112"/>
    <cellStyle name="%60 - Vurgu6 2" xfId="113"/>
    <cellStyle name="%60 - Vurgu6 2 2" xfId="114"/>
    <cellStyle name="%60 - Vurgu6 3" xfId="115"/>
    <cellStyle name="%60 - Vurgu6_2017 YPK ANKARA" xfId="116"/>
    <cellStyle name="20% - Accent1" xfId="117"/>
    <cellStyle name="20% - Accent2" xfId="118"/>
    <cellStyle name="20% - Accent3" xfId="119"/>
    <cellStyle name="20% - Accent4" xfId="120"/>
    <cellStyle name="20% - Accent5" xfId="121"/>
    <cellStyle name="20% - Accent6" xfId="122"/>
    <cellStyle name="40% - Accent1" xfId="123"/>
    <cellStyle name="40% - Accent2" xfId="124"/>
    <cellStyle name="40% - Accent3" xfId="125"/>
    <cellStyle name="40% - Accent4" xfId="126"/>
    <cellStyle name="40% - Accent5" xfId="127"/>
    <cellStyle name="40% - Accent6" xfId="128"/>
    <cellStyle name="60% - Accent1" xfId="129"/>
    <cellStyle name="60% - Accent2" xfId="130"/>
    <cellStyle name="60% - Accent3" xfId="131"/>
    <cellStyle name="60% - Accent4" xfId="132"/>
    <cellStyle name="60% - Accent5" xfId="133"/>
    <cellStyle name="60% - Accent6" xfId="134"/>
    <cellStyle name="Accent1" xfId="135"/>
    <cellStyle name="Accent2" xfId="136"/>
    <cellStyle name="Accent3" xfId="137"/>
    <cellStyle name="Accent4" xfId="138"/>
    <cellStyle name="Accent5" xfId="139"/>
    <cellStyle name="Accent6" xfId="140"/>
    <cellStyle name="Açıklama Metni" xfId="141"/>
    <cellStyle name="Açıklama Metni 2" xfId="142"/>
    <cellStyle name="Açıklama Metni 2 2" xfId="143"/>
    <cellStyle name="Açıklama Metni 3" xfId="144"/>
    <cellStyle name="Açıklama Metni_2017 YPK ANKARA" xfId="145"/>
    <cellStyle name="Ana Başlık" xfId="146"/>
    <cellStyle name="Ana Başlık 2" xfId="147"/>
    <cellStyle name="Ana Başlık 2 2" xfId="148"/>
    <cellStyle name="Ana Başlık 3" xfId="149"/>
    <cellStyle name="Ana Başlık_2017 YPK ANKARA" xfId="150"/>
    <cellStyle name="Bad" xfId="151"/>
    <cellStyle name="Bağlı Hücre" xfId="152"/>
    <cellStyle name="Bağlı Hücre 2" xfId="153"/>
    <cellStyle name="Bağlı Hücre 2 2" xfId="154"/>
    <cellStyle name="Bağlı Hücre 3" xfId="155"/>
    <cellStyle name="Bağlı Hücre_2017 YPK ANKARA" xfId="156"/>
    <cellStyle name="Başlık 1" xfId="157"/>
    <cellStyle name="Başlık 1 2" xfId="158"/>
    <cellStyle name="Başlık 1 2 2" xfId="159"/>
    <cellStyle name="Başlık 1 3" xfId="160"/>
    <cellStyle name="Başlık 1_2017 YPK ANKARA" xfId="161"/>
    <cellStyle name="Başlık 2" xfId="162"/>
    <cellStyle name="Başlık 2 2" xfId="163"/>
    <cellStyle name="Başlık 2 2 2" xfId="164"/>
    <cellStyle name="Başlık 2 3" xfId="165"/>
    <cellStyle name="Başlık 2_2017 YPK ANKARA" xfId="166"/>
    <cellStyle name="Başlık 3" xfId="167"/>
    <cellStyle name="Başlık 3 2" xfId="168"/>
    <cellStyle name="Başlık 3 2 2" xfId="169"/>
    <cellStyle name="Başlık 3 3" xfId="170"/>
    <cellStyle name="Başlık 3_2017 YPK ANKARA" xfId="171"/>
    <cellStyle name="Başlık 4" xfId="172"/>
    <cellStyle name="Başlık 4 2" xfId="173"/>
    <cellStyle name="Başlık 4 2 2" xfId="174"/>
    <cellStyle name="Başlık 4 3" xfId="175"/>
    <cellStyle name="Başlık 4_2017 YPK ANKARA" xfId="176"/>
    <cellStyle name="Comma" xfId="177"/>
    <cellStyle name="Comma [0]" xfId="178"/>
    <cellStyle name="Binlik Ayracı 2" xfId="179"/>
    <cellStyle name="Calculation" xfId="180"/>
    <cellStyle name="Check Cell" xfId="181"/>
    <cellStyle name="Comma" xfId="182"/>
    <cellStyle name="Currency" xfId="183"/>
    <cellStyle name="Çıkış" xfId="184"/>
    <cellStyle name="Çıkış 2" xfId="185"/>
    <cellStyle name="Çıkış 2 2" xfId="186"/>
    <cellStyle name="Çıkış 3" xfId="187"/>
    <cellStyle name="Çıkış_2017 YPK ANKARA" xfId="188"/>
    <cellStyle name="Date" xfId="189"/>
    <cellStyle name="DENİZ0" xfId="190"/>
    <cellStyle name="DENİZ1" xfId="191"/>
    <cellStyle name="DENİZ3" xfId="192"/>
    <cellStyle name="DENİZ4" xfId="193"/>
    <cellStyle name="DENİZ5" xfId="194"/>
    <cellStyle name="Explanatory Text" xfId="195"/>
    <cellStyle name="Fıxed" xfId="196"/>
    <cellStyle name="Giriş" xfId="197"/>
    <cellStyle name="Giriş 2" xfId="198"/>
    <cellStyle name="Giriş 2 2" xfId="199"/>
    <cellStyle name="Giriş 2_Köydes YPK 2016 ANKARA" xfId="200"/>
    <cellStyle name="Giriş 3" xfId="201"/>
    <cellStyle name="Giriş_2017 YPK ANKARA" xfId="202"/>
    <cellStyle name="Good" xfId="203"/>
    <cellStyle name="Headıng1" xfId="204"/>
    <cellStyle name="Headıng2" xfId="205"/>
    <cellStyle name="Heading 1" xfId="206"/>
    <cellStyle name="Heading 2" xfId="207"/>
    <cellStyle name="Heading 3" xfId="208"/>
    <cellStyle name="Heading 4" xfId="209"/>
    <cellStyle name="Hesaplama" xfId="210"/>
    <cellStyle name="Hesaplama 2" xfId="211"/>
    <cellStyle name="Hesaplama 2 2" xfId="212"/>
    <cellStyle name="Hesaplama 2_Köydes YPK 2016 ANKARA" xfId="213"/>
    <cellStyle name="Hesaplama 3" xfId="214"/>
    <cellStyle name="Hesaplama_2017 YPK ANKARA" xfId="215"/>
    <cellStyle name="Input" xfId="216"/>
    <cellStyle name="İşaretli Hücre" xfId="217"/>
    <cellStyle name="İşaretli Hücre 2" xfId="218"/>
    <cellStyle name="İşaretli Hücre 2 2" xfId="219"/>
    <cellStyle name="İşaretli Hücre 2_Köydes YPK 2016 ANKARA" xfId="220"/>
    <cellStyle name="İşaretli Hücre 3" xfId="221"/>
    <cellStyle name="İşaretli Hücre_2017 YPK ANKARA" xfId="222"/>
    <cellStyle name="İyi" xfId="223"/>
    <cellStyle name="İyi 2" xfId="224"/>
    <cellStyle name="İyi 2 2" xfId="225"/>
    <cellStyle name="İyi 3" xfId="226"/>
    <cellStyle name="İyi_2017 YPK ANKARA" xfId="227"/>
    <cellStyle name="Hyperlink" xfId="228"/>
    <cellStyle name="Köprü 2" xfId="229"/>
    <cellStyle name="Köprü 3" xfId="230"/>
    <cellStyle name="Köprü 4" xfId="231"/>
    <cellStyle name="Köprü 5" xfId="232"/>
    <cellStyle name="Köprü 6" xfId="233"/>
    <cellStyle name="Kötü" xfId="234"/>
    <cellStyle name="Kötü 2" xfId="235"/>
    <cellStyle name="Kötü 2 2" xfId="236"/>
    <cellStyle name="Kötü 3" xfId="237"/>
    <cellStyle name="Kötü_2017 YPK ANKARA" xfId="238"/>
    <cellStyle name="Linked Cell" xfId="239"/>
    <cellStyle name="Neutral" xfId="240"/>
    <cellStyle name="Normal 2" xfId="241"/>
    <cellStyle name="Normal 2 2" xfId="242"/>
    <cellStyle name="Normal 2 2 2" xfId="243"/>
    <cellStyle name="Normal 2 2_Köydes YPK 2016 ANKARA" xfId="244"/>
    <cellStyle name="Normal 2_2017 YPK ANKARA" xfId="245"/>
    <cellStyle name="Normal 3" xfId="246"/>
    <cellStyle name="Normal 3 2" xfId="247"/>
    <cellStyle name="Normal 3_2017 YPK ANKARA" xfId="248"/>
    <cellStyle name="Normal 4" xfId="249"/>
    <cellStyle name="Normal 5" xfId="250"/>
    <cellStyle name="Normal 5 2" xfId="251"/>
    <cellStyle name="Normal 6" xfId="252"/>
    <cellStyle name="Normal_2008 YILI KAPAĞI" xfId="253"/>
    <cellStyle name="Normal_2009+yılı..-sanat_yapıları_teklifi" xfId="254"/>
    <cellStyle name="Not" xfId="255"/>
    <cellStyle name="Not 2" xfId="256"/>
    <cellStyle name="Not 2 2" xfId="257"/>
    <cellStyle name="Not 3" xfId="258"/>
    <cellStyle name="Note" xfId="259"/>
    <cellStyle name="Nötr" xfId="260"/>
    <cellStyle name="Nötr 2" xfId="261"/>
    <cellStyle name="Nötr 2 2" xfId="262"/>
    <cellStyle name="Nötr 3" xfId="263"/>
    <cellStyle name="Nötr_2017 YPK ANKARA" xfId="264"/>
    <cellStyle name="Output" xfId="265"/>
    <cellStyle name="Currency" xfId="266"/>
    <cellStyle name="Currency [0]" xfId="267"/>
    <cellStyle name="ParaBirimi 2" xfId="268"/>
    <cellStyle name="Percent" xfId="269"/>
    <cellStyle name="Title" xfId="270"/>
    <cellStyle name="Toplam" xfId="271"/>
    <cellStyle name="Toplam 2" xfId="272"/>
    <cellStyle name="Toplam 2 2" xfId="273"/>
    <cellStyle name="Toplam 3" xfId="274"/>
    <cellStyle name="Toplam_2017 YPK ANKARA" xfId="275"/>
    <cellStyle name="Total" xfId="276"/>
    <cellStyle name="Uyarı Metni" xfId="277"/>
    <cellStyle name="Uyarı Metni 2" xfId="278"/>
    <cellStyle name="Uyarı Metni 2 2" xfId="279"/>
    <cellStyle name="Uyarı Metni 3" xfId="280"/>
    <cellStyle name="Uyarı Metni_2017 YPK ANKARA" xfId="281"/>
    <cellStyle name="Virgül [0]_akar yakıt don (2)" xfId="282"/>
    <cellStyle name="Virgül_akar yakıt don (2)" xfId="283"/>
    <cellStyle name="Vurgu1" xfId="284"/>
    <cellStyle name="Vurgu1 2" xfId="285"/>
    <cellStyle name="Vurgu1 2 2" xfId="286"/>
    <cellStyle name="Vurgu1 3" xfId="287"/>
    <cellStyle name="Vurgu1_2017 YPK ANKARA" xfId="288"/>
    <cellStyle name="Vurgu2" xfId="289"/>
    <cellStyle name="Vurgu2 2" xfId="290"/>
    <cellStyle name="Vurgu2 2 2" xfId="291"/>
    <cellStyle name="Vurgu2 3" xfId="292"/>
    <cellStyle name="Vurgu2_2017 YPK ANKARA" xfId="293"/>
    <cellStyle name="Vurgu3" xfId="294"/>
    <cellStyle name="Vurgu3 2" xfId="295"/>
    <cellStyle name="Vurgu3 2 2" xfId="296"/>
    <cellStyle name="Vurgu3 3" xfId="297"/>
    <cellStyle name="Vurgu3_2017 YPK ANKARA" xfId="298"/>
    <cellStyle name="Vurgu4" xfId="299"/>
    <cellStyle name="Vurgu4 2" xfId="300"/>
    <cellStyle name="Vurgu4 2 2" xfId="301"/>
    <cellStyle name="Vurgu4 3" xfId="302"/>
    <cellStyle name="Vurgu4_2017 YPK ANKARA" xfId="303"/>
    <cellStyle name="Vurgu5" xfId="304"/>
    <cellStyle name="Vurgu5 2" xfId="305"/>
    <cellStyle name="Vurgu5 2 2" xfId="306"/>
    <cellStyle name="Vurgu5 3" xfId="307"/>
    <cellStyle name="Vurgu5_2017 YPK ANKARA" xfId="308"/>
    <cellStyle name="Vurgu6" xfId="309"/>
    <cellStyle name="Vurgu6 2" xfId="310"/>
    <cellStyle name="Vurgu6 2 2" xfId="311"/>
    <cellStyle name="Vurgu6 3" xfId="312"/>
    <cellStyle name="Vurgu6_2017 YPK ANKARA" xfId="313"/>
    <cellStyle name="Warning Text" xfId="314"/>
    <cellStyle name="Percent" xfId="315"/>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85725</xdr:colOff>
      <xdr:row>71</xdr:row>
      <xdr:rowOff>104775</xdr:rowOff>
    </xdr:to>
    <xdr:pic>
      <xdr:nvPicPr>
        <xdr:cNvPr id="1" name="Picture 1" descr="KAPAKSON"/>
        <xdr:cNvPicPr preferRelativeResize="1">
          <a:picLocks noChangeAspect="1"/>
        </xdr:cNvPicPr>
      </xdr:nvPicPr>
      <xdr:blipFill>
        <a:blip r:embed="rId1"/>
        <a:stretch>
          <a:fillRect/>
        </a:stretch>
      </xdr:blipFill>
      <xdr:spPr>
        <a:xfrm>
          <a:off x="0" y="0"/>
          <a:ext cx="6943725" cy="11496675"/>
        </a:xfrm>
        <a:prstGeom prst="rect">
          <a:avLst/>
        </a:prstGeom>
        <a:noFill/>
        <a:ln w="9525" cmpd="sng">
          <a:noFill/>
        </a:ln>
      </xdr:spPr>
    </xdr:pic>
    <xdr:clientData/>
  </xdr:twoCellAnchor>
  <xdr:twoCellAnchor>
    <xdr:from>
      <xdr:col>3</xdr:col>
      <xdr:colOff>342900</xdr:colOff>
      <xdr:row>38</xdr:row>
      <xdr:rowOff>76200</xdr:rowOff>
    </xdr:from>
    <xdr:to>
      <xdr:col>9</xdr:col>
      <xdr:colOff>466725</xdr:colOff>
      <xdr:row>49</xdr:row>
      <xdr:rowOff>38100</xdr:rowOff>
    </xdr:to>
    <xdr:sp>
      <xdr:nvSpPr>
        <xdr:cNvPr id="2" name="WordArt 2"/>
        <xdr:cNvSpPr>
          <a:spLocks/>
        </xdr:cNvSpPr>
      </xdr:nvSpPr>
      <xdr:spPr>
        <a:xfrm>
          <a:off x="2171700" y="6229350"/>
          <a:ext cx="3781425" cy="17430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0000"/>
              </a:solidFill>
              <a:effectLst>
                <a:outerShdw dist="45790" dir="2021404" algn="ctr">
                  <a:srgbClr val="9999FF">
                    <a:alpha val="100000"/>
                  </a:srgbClr>
                </a:outerShdw>
              </a:effectLst>
              <a:latin typeface="Arial Black"/>
              <a:cs typeface="Arial Black"/>
            </a:rPr>
            <a:t>BASINBÜLTENİ</a:t>
          </a:r>
        </a:p>
      </xdr:txBody>
    </xdr:sp>
    <xdr:clientData/>
  </xdr:twoCellAnchor>
  <xdr:twoCellAnchor editAs="oneCell">
    <xdr:from>
      <xdr:col>0</xdr:col>
      <xdr:colOff>238125</xdr:colOff>
      <xdr:row>9</xdr:row>
      <xdr:rowOff>66675</xdr:rowOff>
    </xdr:from>
    <xdr:to>
      <xdr:col>2</xdr:col>
      <xdr:colOff>276225</xdr:colOff>
      <xdr:row>66</xdr:row>
      <xdr:rowOff>95250</xdr:rowOff>
    </xdr:to>
    <xdr:pic>
      <xdr:nvPicPr>
        <xdr:cNvPr id="3" name="Picture 3" descr="KAPAKSON"/>
        <xdr:cNvPicPr preferRelativeResize="1">
          <a:picLocks noChangeAspect="1"/>
        </xdr:cNvPicPr>
      </xdr:nvPicPr>
      <xdr:blipFill>
        <a:blip r:embed="rId1"/>
        <a:srcRect l="23713" t="34381" r="52285" b="5914"/>
        <a:stretch>
          <a:fillRect/>
        </a:stretch>
      </xdr:blipFill>
      <xdr:spPr>
        <a:xfrm>
          <a:off x="238125" y="1524000"/>
          <a:ext cx="1257300" cy="9153525"/>
        </a:xfrm>
        <a:prstGeom prst="rect">
          <a:avLst/>
        </a:prstGeom>
        <a:noFill/>
        <a:ln w="9525" cmpd="sng">
          <a:noFill/>
        </a:ln>
      </xdr:spPr>
    </xdr:pic>
    <xdr:clientData/>
  </xdr:twoCellAnchor>
  <xdr:twoCellAnchor>
    <xdr:from>
      <xdr:col>0</xdr:col>
      <xdr:colOff>571500</xdr:colOff>
      <xdr:row>10</xdr:row>
      <xdr:rowOff>28575</xdr:rowOff>
    </xdr:from>
    <xdr:to>
      <xdr:col>2</xdr:col>
      <xdr:colOff>0</xdr:colOff>
      <xdr:row>66</xdr:row>
      <xdr:rowOff>19050</xdr:rowOff>
    </xdr:to>
    <xdr:sp>
      <xdr:nvSpPr>
        <xdr:cNvPr id="4" name="WordArt 4"/>
        <xdr:cNvSpPr>
          <a:spLocks/>
        </xdr:cNvSpPr>
      </xdr:nvSpPr>
      <xdr:spPr>
        <a:xfrm rot="5400000">
          <a:off x="571500" y="1647825"/>
          <a:ext cx="647700" cy="89535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FF0000"/>
              </a:solidFill>
              <a:latin typeface="Arial Black"/>
              <a:cs typeface="Arial Black"/>
            </a:rPr>
            <a:t>KÖYDES PROJESİ</a:t>
          </a:r>
        </a:p>
      </xdr:txBody>
    </xdr:sp>
    <xdr:clientData/>
  </xdr:twoCellAnchor>
  <xdr:twoCellAnchor>
    <xdr:from>
      <xdr:col>3</xdr:col>
      <xdr:colOff>152400</xdr:colOff>
      <xdr:row>2</xdr:row>
      <xdr:rowOff>47625</xdr:rowOff>
    </xdr:from>
    <xdr:to>
      <xdr:col>7</xdr:col>
      <xdr:colOff>190500</xdr:colOff>
      <xdr:row>6</xdr:row>
      <xdr:rowOff>104775</xdr:rowOff>
    </xdr:to>
    <xdr:sp>
      <xdr:nvSpPr>
        <xdr:cNvPr id="5" name="WordArt 5"/>
        <xdr:cNvSpPr>
          <a:spLocks/>
        </xdr:cNvSpPr>
      </xdr:nvSpPr>
      <xdr:spPr>
        <a:xfrm>
          <a:off x="1981200" y="371475"/>
          <a:ext cx="2476500" cy="704850"/>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0000"/>
              </a:solidFill>
              <a:effectLst>
                <a:outerShdw dist="45790" dir="2021404" algn="ctr">
                  <a:srgbClr val="9999FF">
                    <a:alpha val="100000"/>
                  </a:srgbClr>
                </a:outerShdw>
              </a:effectLst>
              <a:latin typeface="Arial Black"/>
              <a:cs typeface="Arial Black"/>
            </a:rPr>
            <a:t>T.CZONGULDAK VALİLİĞİ</a:t>
          </a:r>
        </a:p>
      </xdr:txBody>
    </xdr:sp>
    <xdr:clientData/>
  </xdr:twoCellAnchor>
  <xdr:twoCellAnchor editAs="oneCell">
    <xdr:from>
      <xdr:col>8</xdr:col>
      <xdr:colOff>552450</xdr:colOff>
      <xdr:row>1</xdr:row>
      <xdr:rowOff>76200</xdr:rowOff>
    </xdr:from>
    <xdr:to>
      <xdr:col>8</xdr:col>
      <xdr:colOff>552450</xdr:colOff>
      <xdr:row>13</xdr:row>
      <xdr:rowOff>47625</xdr:rowOff>
    </xdr:to>
    <xdr:pic>
      <xdr:nvPicPr>
        <xdr:cNvPr id="6" name="6 Resim" descr="Image11.jpg"/>
        <xdr:cNvPicPr preferRelativeResize="1">
          <a:picLocks noChangeAspect="0"/>
        </xdr:cNvPicPr>
      </xdr:nvPicPr>
      <xdr:blipFill>
        <a:blip r:embed="rId2"/>
        <a:stretch>
          <a:fillRect/>
        </a:stretch>
      </xdr:blipFill>
      <xdr:spPr>
        <a:xfrm>
          <a:off x="5429250" y="238125"/>
          <a:ext cx="0"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k&#246;ydes\2010\2010%20koydes\DUZENLI%20VERI%20VE%20BILGILER\EL%20VER&#304;LER&#304;\HS%2019%20Kas&#305;m%2007\09%20A&#287;ustos\Documents%20and%20Settings\meltem\Local%20Settings\Temporary%20Internet%20Files\Content.IE5\07QNU1I7\odemelerdenges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dmsfile1\igm\BeklentiAnk\INTERNET\beklent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DUZENLI%20VERI%20VE%20BILGILER\EL%20VER&#304;LER&#304;\K&#214;YDES%20DURUM%20RAPORU%2021.10.2005\Yeni%20Klas&#246;r\&#304;ZLEMELER\KOYDES\K&#214;YDES%20&#199;ALI&#350;MALARI%20(APO)\SON%20TEKL&#304;FLER\2.ETAP\2.ETAP\B&#304;TL&#304;S%20TOPLANTI\Yeni%20Klas&#246;r\Yeni%20Klas&#246;r\B&#304;TL&#304;S%20TOPLANTI\T&#304;MUR\Kopya%2013%20&#304;L%20PR"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timur-\Desktop\DUZENLI%20VERI%20VE%20BILGILER\EL%20VER&#304;LER&#304;\K&#214;YDES%20DURUM%20RAPORU%2021.10.2005\Yeni%20Klas&#246;r\&#304;ZLEMELER\KOYDES\K&#214;YDES%20&#199;ALI&#350;MALARI%20(APO)\2.ETAP\2.%20ETAP%20Susuz%20k&#246;y%2025%20TR&#304;LY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2katserver\uyayin\BULTEN\blt2004\Blt04-3\tarim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timur-\Desktop\DUZENLI%20VERI%20VE%20BILGILER\EL%20VER&#304;LER&#304;\Documents%20and%20Settings\meltem\Belgelerim\K&#214;YDES%20DURUM%20RAPORU%2021.10.2005\Yeni%20Klas&#246;r\&#304;ZLEMELER\KOYDES\K&#214;YDES%20&#199;ALI&#350;MALARI%20(APO)\2.ETAP\2.%20ETAP%20Susuz%20k&#246;y%2025%20TR&#304;LY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DUZENLI%20VERI%20VE%20BILGILER\EL%20VER&#304;LER&#304;\Documents%20and%20Settings\meltem\Belgelerim\K&#214;YDES%20DURUM%20RAPORU%2021.10.2005\Yeni%20Klas&#246;r\&#304;ZLEMELER\KOYDES\K&#214;YDES%20&#199;ALI&#350;MALARI%20(APO)\SON%20TEKL&#304;FLER\2.ETAP\2.ETAP\B&#304;TL&#304;S%20TOPLANTI\Yeni%20Klas&#246;r\Yeni%20Kl"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o2000\AppData\Local\Microsoft\Windows\INetCache\IE\QM2MSU0U\K&#214;YDES%202011%20AYRINTILI%20&#304;CM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246;ydes\2010\2010%20koydes\DUZENLI%20VERI%20VE%20BILGILER\EL%20VER&#304;LER&#304;\HS%2019%20Kas&#305;m%2007\09%20A&#287;ustos\Documents%20and%20Settings\meltem\Local%20Settings\Temporary%20Internet%20Files\Content.IE5\07QNU1I7\odemelerdenges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UZENLI%20VERI%20VE%20BILGILER\EL%20VER&#304;LER&#304;\HS%2019%20Kas&#305;m%2007\09%20A&#287;ustos\Documents%20and%20Settings\meltem\Local%20Settings\Temporary%20Internet%20Files\Content.IE5\07QNU1I7\odemelerdenge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304;zleme&amp;Ara&#351;t&#305;rma%20Dairesi\&#231;al&#305;&#351;malar\Net%20Debt\NET%20DEBT%20DAIRE%20CALISMASI\netdebt_22arali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DUZENLI%20VERI%20VE%20BILGILER\EL%20VER&#304;LER&#304;\K&#214;YDES%20DURUM%20RAPORU%2021.10.2005\Yeni%20Klas&#246;r\&#304;ZLEMELER\KOYDES\K&#214;YDES%20&#199;ALI&#350;MALARI%20(APO)\SON%20TEKL&#304;FLER\2.ETAP\2.ETAP\B&#304;TL&#304;S%20TOPLANTI\Yeni%20Klas&#246;r\Yeni%20Klas&#246;r\B&#304;TL&#304;S%20TOPLANTI\Yeni%20Klas&#246;r\Kopya%2013"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timur-\Desktop\DUZENLI%20VERI%20VE%20BILGILER\EL%20VER&#304;LER&#304;\HS%2019%20Kas&#305;m%2007\09%20A&#287;ustos\Documents%20and%20Settings\MELTEM\Local%20Settings\Temporary%20Internet%20Files\OLK1\K&#214;YDES%20T&#220;M%20&#304;&#350;LER%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timur-\Desktop\ODM\FDI-Quest_Model_Final_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timur-\Desktop\K&#214;YDES%20DURUM%20RAPORU%2021.10.2005\Yeni%20Klas&#246;r\&#304;ZLEMELER\KOYDES\K&#214;YDES%20&#199;ALI&#350;MALARI%20(APO)\SON%20TEKL&#304;FLER\2.ETAP\2.ETAP\B&#304;TL&#304;S%20TOPLANTI\Yeni%20Klas&#246;r\Yeni%20Klas&#246;r\B&#304;TL&#304;S%20TOPLANTI\Yeni%20Klas&#246;r\Kopya%2013%20&#304;L%20PROGRAMI%20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 val="KATILIM-VERI"/>
      <sheetName val="KAPAK"/>
      <sheetName val="SORU 1-a-b"/>
      <sheetName val="SORU 1-E-f"/>
      <sheetName val="SORU 2"/>
      <sheetName val="SORU 3"/>
      <sheetName val="SORU 4-b-c"/>
      <sheetName val="SORU 6-a-b"/>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 val="PROGRAM ÇIKTI _2_"/>
    </sheetNames>
    <sheetDataSet>
      <sheetData sheetId="19">
        <row r="418">
          <cell r="F418">
            <v>950000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row r="31">
          <cell r="AC31">
            <v>9053.75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YAY04-3"/>
      <sheetName val="Tablo3"/>
      <sheetName val="YAY04_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102">
          <cell r="F102">
            <v>2404000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MAL"/>
      <sheetName val="PROGRAM İCMALİ"/>
      <sheetName val="metin"/>
      <sheetName val="Sayfa1"/>
      <sheetName val="merkez ilçe"/>
      <sheetName val="ALAPLI İLÇESİ"/>
      <sheetName val="ÇAYCUMA İLÇESİ "/>
      <sheetName val="DEVREK İLÇESİ"/>
      <sheetName val="EREĞLİ İLÇESİ"/>
      <sheetName val="GÖKÇEBEY"/>
      <sheetName val="KÖYDES-YOL"/>
      <sheetName val="KÖYDES-İÇMESUYU"/>
    </sheetNames>
    <sheetDataSet>
      <sheetData sheetId="3">
        <row r="3">
          <cell r="C3" t="str">
            <v>MERKEZ</v>
          </cell>
          <cell r="D3" t="str">
            <v>Korucak</v>
          </cell>
        </row>
        <row r="4">
          <cell r="C4" t="str">
            <v>MERKEZ</v>
          </cell>
          <cell r="D4" t="str">
            <v>Alancık Grubu</v>
          </cell>
        </row>
        <row r="5">
          <cell r="C5" t="str">
            <v>MERKEZ</v>
          </cell>
          <cell r="D5" t="str">
            <v>Karadere Sondaj ve Yapım İşi</v>
          </cell>
        </row>
        <row r="6">
          <cell r="C6" t="str">
            <v>MERKEZ</v>
          </cell>
          <cell r="D6" t="str">
            <v>Saka Grubu Sondaj ve Yapım İşi</v>
          </cell>
        </row>
        <row r="7">
          <cell r="C7" t="str">
            <v>MERKEZ</v>
          </cell>
          <cell r="D7" t="str">
            <v>Klorlama Cihazı Satın Alımı</v>
          </cell>
        </row>
        <row r="8">
          <cell r="C8" t="str">
            <v>ALAPLI</v>
          </cell>
          <cell r="D8" t="str">
            <v>Hüseyinli Sondaj ve Yapım İşi</v>
          </cell>
        </row>
        <row r="9">
          <cell r="C9" t="str">
            <v>ALAPLI</v>
          </cell>
          <cell r="D9" t="str">
            <v>Aşağıdağ İçmesuyu Depo İnş.</v>
          </cell>
        </row>
        <row r="10">
          <cell r="C10" t="str">
            <v>ALAPLI</v>
          </cell>
          <cell r="D10" t="str">
            <v>Onurlu  İçmesuyu Depo İnş.</v>
          </cell>
        </row>
        <row r="11">
          <cell r="C11" t="str">
            <v>ALAPLI</v>
          </cell>
          <cell r="D11" t="str">
            <v>Ömerli  İçmesuyu Depo İnş.</v>
          </cell>
        </row>
        <row r="12">
          <cell r="C12" t="str">
            <v>ALAPLI</v>
          </cell>
          <cell r="D12" t="str">
            <v>Yeşilyurt İçmesuyu Depo İnş.</v>
          </cell>
        </row>
        <row r="13">
          <cell r="C13" t="str">
            <v>ALAPLI</v>
          </cell>
          <cell r="D13" t="str">
            <v>Çayköy Sondaj</v>
          </cell>
        </row>
        <row r="14">
          <cell r="C14" t="str">
            <v>ÇAYCUMA</v>
          </cell>
          <cell r="D14" t="str">
            <v>Temenler</v>
          </cell>
        </row>
        <row r="15">
          <cell r="C15" t="str">
            <v>ÇAYCUMA</v>
          </cell>
          <cell r="D15" t="str">
            <v>İhsanoğlu</v>
          </cell>
        </row>
        <row r="16">
          <cell r="C16" t="str">
            <v>ÇAYCUMA</v>
          </cell>
          <cell r="D16" t="str">
            <v>Gökçeler Sondaj İşi</v>
          </cell>
        </row>
        <row r="17">
          <cell r="C17" t="str">
            <v>ÇAYCUMA</v>
          </cell>
          <cell r="D17" t="str">
            <v>Çayköy Sondaj İşi</v>
          </cell>
        </row>
        <row r="18">
          <cell r="C18" t="str">
            <v>ÇAYCUMA</v>
          </cell>
          <cell r="D18" t="str">
            <v>Torlaklar Grb.</v>
          </cell>
        </row>
        <row r="19">
          <cell r="C19" t="str">
            <v>ÇAYCUMA</v>
          </cell>
          <cell r="D19" t="str">
            <v>Başaran Depo İnş.</v>
          </cell>
        </row>
        <row r="20">
          <cell r="C20" t="str">
            <v>ÇAYCUMA</v>
          </cell>
          <cell r="D20" t="str">
            <v>Sarmaşık</v>
          </cell>
        </row>
        <row r="21">
          <cell r="C21" t="str">
            <v>ÇAYCUMA</v>
          </cell>
          <cell r="D21" t="str">
            <v>Yk.Göğnük Depo İnş.</v>
          </cell>
        </row>
        <row r="22">
          <cell r="C22" t="str">
            <v>ÇAYCUMA</v>
          </cell>
          <cell r="D22" t="str">
            <v>Esentepe Sondaj İşi</v>
          </cell>
        </row>
        <row r="23">
          <cell r="C23" t="str">
            <v>ÇAYCUMA</v>
          </cell>
          <cell r="D23" t="str">
            <v>Muhsinler Sondaj İşi</v>
          </cell>
        </row>
        <row r="24">
          <cell r="C24" t="str">
            <v>ÇAYCUMA</v>
          </cell>
          <cell r="D24" t="str">
            <v>Kayıkçılar Sondaj İşi</v>
          </cell>
        </row>
        <row r="25">
          <cell r="C25" t="str">
            <v>DEVREK</v>
          </cell>
          <cell r="D25" t="str">
            <v>Hüseyinçavuşoğlu</v>
          </cell>
        </row>
        <row r="26">
          <cell r="C26" t="str">
            <v>DEVREK</v>
          </cell>
          <cell r="D26" t="str">
            <v>Kozlukadı Sondaj İşi</v>
          </cell>
        </row>
        <row r="27">
          <cell r="C27" t="str">
            <v>DEVREK</v>
          </cell>
          <cell r="D27" t="str">
            <v>Yılancakuz</v>
          </cell>
        </row>
        <row r="28">
          <cell r="C28" t="str">
            <v>DEVREK</v>
          </cell>
          <cell r="D28" t="str">
            <v>Akçasu</v>
          </cell>
        </row>
        <row r="29">
          <cell r="C29" t="str">
            <v>DEVREK</v>
          </cell>
          <cell r="D29" t="str">
            <v>Karacaören</v>
          </cell>
        </row>
        <row r="30">
          <cell r="C30" t="str">
            <v>EREĞLİ</v>
          </cell>
          <cell r="D30" t="str">
            <v>Soğanlıyörük</v>
          </cell>
        </row>
        <row r="31">
          <cell r="C31" t="str">
            <v>EREĞLİ</v>
          </cell>
          <cell r="D31" t="str">
            <v>Ballıca</v>
          </cell>
        </row>
        <row r="32">
          <cell r="C32" t="str">
            <v>GÖKÇEBEY</v>
          </cell>
          <cell r="D32" t="str">
            <v>Duhancılar</v>
          </cell>
        </row>
        <row r="33">
          <cell r="C33" t="str">
            <v>GÖKÇEBEY</v>
          </cell>
          <cell r="D33" t="str">
            <v>Çukur Sondaj İşi</v>
          </cell>
        </row>
        <row r="34">
          <cell r="C34" t="str">
            <v>GÖKÇEBEY</v>
          </cell>
          <cell r="D34" t="str">
            <v>Örmeci Sondaj İşi</v>
          </cell>
        </row>
        <row r="35">
          <cell r="C35" t="str">
            <v>GÖKÇEBEY</v>
          </cell>
          <cell r="D35" t="str">
            <v>Muharremler Sondaj İşi</v>
          </cell>
        </row>
        <row r="36">
          <cell r="C36" t="str">
            <v>GÖKÇEBEY</v>
          </cell>
          <cell r="D36" t="str">
            <v>Yeşilköy Sondaj İşi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NEMLI_OKUYUN"/>
      <sheetName val="PublicDebt"/>
      <sheetName val="Net_broc"/>
      <sheetName val="Grafikler1"/>
      <sheetName val="Grafikler2"/>
    </sheetNames>
    <sheetDataSet>
      <sheetData sheetId="0">
        <row r="86">
          <cell r="H86">
            <v>1631948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69">
          <cell r="F69">
            <v>4354296</v>
          </cell>
        </row>
        <row r="102">
          <cell r="F102">
            <v>2404000</v>
          </cell>
        </row>
        <row r="134">
          <cell r="F134">
            <v>2359349</v>
          </cell>
        </row>
        <row r="197">
          <cell r="F197">
            <v>5226336.390000001</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14">
        <row r="19">
          <cell r="U19">
            <v>182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s>
    <sheetDataSet>
      <sheetData sheetId="0">
        <row r="3">
          <cell r="P3" t="str">
            <v>YOL</v>
          </cell>
          <cell r="Q3" t="str">
            <v>İÇME SUYU</v>
          </cell>
          <cell r="R3" t="str">
            <v>SULAMA</v>
          </cell>
          <cell r="S3" t="str">
            <v>KANAL</v>
          </cell>
          <cell r="X3" t="str">
            <v>DEVAM EDEN</v>
          </cell>
          <cell r="Y3" t="str">
            <v>ORTAK ALIM</v>
          </cell>
        </row>
      </sheetData>
      <sheetData sheetId="3">
        <row r="8">
          <cell r="C8">
            <v>99999999.58069082</v>
          </cell>
          <cell r="D8">
            <v>100000000</v>
          </cell>
        </row>
      </sheetData>
      <sheetData sheetId="4">
        <row r="1">
          <cell r="A1">
            <v>1000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ttings"/>
      <sheetName val="HiddenErrors"/>
      <sheetName val="HiddenSettings"/>
      <sheetName val="Y5-1"/>
      <sheetName val="Y5-2"/>
      <sheetName val="Y5-3"/>
      <sheetName val="Y6-1"/>
      <sheetName val="Y6-2"/>
      <sheetName val="Y6-3"/>
      <sheetName val="Y7-1"/>
      <sheetName val="Y7-2"/>
      <sheetName val="Y8-1"/>
      <sheetName val="Y8-2"/>
    </sheetNames>
    <sheetDataSet>
      <sheetData sheetId="2">
        <row r="4">
          <cell r="B4">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228">
          <cell r="F228">
            <v>436000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80" zoomScaleNormal="80" zoomScalePageLayoutView="0" workbookViewId="0" topLeftCell="A1">
      <selection activeCell="B73" sqref="B73"/>
    </sheetView>
  </sheetViews>
  <sheetFormatPr defaultColWidth="0" defaultRowHeight="12.75" customHeight="1" zeroHeight="1"/>
  <cols>
    <col min="1" max="11" width="9.140625" style="12" customWidth="1"/>
    <col min="12" max="12" width="2.28125" style="12" customWidth="1"/>
    <col min="13" max="13" width="2.140625" style="12" customWidth="1"/>
    <col min="14" max="16384" width="0" style="12"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4.5" customHeight="1"/>
    <row r="67" ht="12.75"/>
    <row r="68" ht="12.75"/>
    <row r="69" ht="12.75"/>
    <row r="70" ht="12.75"/>
    <row r="71" ht="12.75"/>
    <row r="72" ht="12.75"/>
    <row r="73" ht="12.75"/>
  </sheetData>
  <sheetProtection/>
  <printOptions/>
  <pageMargins left="0.5905511811023623" right="0" top="0" bottom="0" header="0.5118110236220472" footer="0.5118110236220472"/>
  <pageSetup fitToHeight="1" fitToWidth="1" horizontalDpi="1200" verticalDpi="12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B1:P39"/>
  <sheetViews>
    <sheetView tabSelected="1" zoomScalePageLayoutView="0" workbookViewId="0" topLeftCell="A31">
      <selection activeCell="R36" sqref="R36"/>
    </sheetView>
  </sheetViews>
  <sheetFormatPr defaultColWidth="9.140625" defaultRowHeight="15"/>
  <cols>
    <col min="1" max="2" width="0.85546875" style="158" customWidth="1"/>
    <col min="3" max="3" width="0.5625" style="158" customWidth="1"/>
    <col min="4" max="4" width="3.00390625" style="158" customWidth="1"/>
    <col min="5" max="11" width="9.140625" style="158" customWidth="1"/>
    <col min="12" max="12" width="15.28125" style="158" bestFit="1" customWidth="1"/>
    <col min="13" max="13" width="6.7109375" style="158" customWidth="1"/>
    <col min="14" max="14" width="0.85546875" style="158" customWidth="1"/>
    <col min="15" max="15" width="0.71875" style="158" customWidth="1"/>
    <col min="16" max="16" width="0.9921875" style="158" customWidth="1"/>
    <col min="17" max="16384" width="9.140625" style="158" customWidth="1"/>
  </cols>
  <sheetData>
    <row r="1" spans="2:16" ht="7.5" customHeight="1">
      <c r="B1" s="157"/>
      <c r="C1" s="157"/>
      <c r="D1" s="157"/>
      <c r="E1" s="157"/>
      <c r="F1" s="157"/>
      <c r="G1" s="157"/>
      <c r="H1" s="157"/>
      <c r="I1" s="157"/>
      <c r="J1" s="157"/>
      <c r="K1" s="157"/>
      <c r="L1" s="157"/>
      <c r="M1" s="157"/>
      <c r="N1" s="157"/>
      <c r="O1" s="157"/>
      <c r="P1" s="157"/>
    </row>
    <row r="2" spans="2:16" ht="3.75" customHeight="1">
      <c r="B2" s="157"/>
      <c r="P2" s="157"/>
    </row>
    <row r="3" spans="2:16" ht="23.25">
      <c r="B3" s="157"/>
      <c r="D3" s="342" t="s">
        <v>331</v>
      </c>
      <c r="E3" s="342"/>
      <c r="F3" s="342"/>
      <c r="G3" s="342"/>
      <c r="H3" s="342"/>
      <c r="I3" s="342"/>
      <c r="J3" s="342"/>
      <c r="K3" s="342"/>
      <c r="L3" s="342"/>
      <c r="M3" s="342"/>
      <c r="P3" s="157"/>
    </row>
    <row r="4" spans="2:16" ht="12" customHeight="1">
      <c r="B4" s="157"/>
      <c r="P4" s="157"/>
    </row>
    <row r="5" spans="2:16" ht="18">
      <c r="B5" s="157"/>
      <c r="D5" s="341" t="s">
        <v>224</v>
      </c>
      <c r="E5" s="341"/>
      <c r="F5" s="341"/>
      <c r="G5" s="341"/>
      <c r="P5" s="157"/>
    </row>
    <row r="6" spans="2:16" ht="6.75" customHeight="1">
      <c r="B6" s="157"/>
      <c r="P6" s="157"/>
    </row>
    <row r="7" spans="2:16" ht="46.5" customHeight="1">
      <c r="B7" s="157"/>
      <c r="D7" s="340" t="s">
        <v>332</v>
      </c>
      <c r="E7" s="340"/>
      <c r="F7" s="340"/>
      <c r="G7" s="340"/>
      <c r="H7" s="340"/>
      <c r="I7" s="340"/>
      <c r="J7" s="340"/>
      <c r="K7" s="340"/>
      <c r="L7" s="340"/>
      <c r="M7" s="340"/>
      <c r="P7" s="157"/>
    </row>
    <row r="8" spans="2:16" ht="9.75" customHeight="1">
      <c r="B8" s="157"/>
      <c r="P8" s="157"/>
    </row>
    <row r="9" spans="2:16" ht="18">
      <c r="B9" s="157"/>
      <c r="D9" s="341" t="s">
        <v>296</v>
      </c>
      <c r="E9" s="341"/>
      <c r="F9" s="341"/>
      <c r="G9" s="341"/>
      <c r="P9" s="157"/>
    </row>
    <row r="10" spans="2:16" ht="6.75" customHeight="1">
      <c r="B10" s="157"/>
      <c r="P10" s="157"/>
    </row>
    <row r="11" spans="2:16" ht="37.5" customHeight="1">
      <c r="B11" s="157"/>
      <c r="D11" s="340" t="s">
        <v>333</v>
      </c>
      <c r="E11" s="340"/>
      <c r="F11" s="340"/>
      <c r="G11" s="340"/>
      <c r="H11" s="340"/>
      <c r="I11" s="340"/>
      <c r="J11" s="340"/>
      <c r="K11" s="340"/>
      <c r="L11" s="340"/>
      <c r="M11" s="340"/>
      <c r="P11" s="157"/>
    </row>
    <row r="12" spans="2:16" ht="9" customHeight="1">
      <c r="B12" s="157"/>
      <c r="P12" s="157"/>
    </row>
    <row r="13" spans="2:16" ht="18">
      <c r="B13" s="157"/>
      <c r="D13" s="341" t="s">
        <v>297</v>
      </c>
      <c r="E13" s="341"/>
      <c r="F13" s="341"/>
      <c r="G13" s="341"/>
      <c r="P13" s="157"/>
    </row>
    <row r="14" spans="2:16" ht="6.75" customHeight="1">
      <c r="B14" s="157"/>
      <c r="P14" s="157"/>
    </row>
    <row r="15" spans="2:16" ht="37.5" customHeight="1">
      <c r="B15" s="157"/>
      <c r="D15" s="340" t="s">
        <v>334</v>
      </c>
      <c r="E15" s="340"/>
      <c r="F15" s="340"/>
      <c r="G15" s="340"/>
      <c r="H15" s="340"/>
      <c r="I15" s="340"/>
      <c r="J15" s="340"/>
      <c r="K15" s="340"/>
      <c r="L15" s="340"/>
      <c r="M15" s="340"/>
      <c r="P15" s="157"/>
    </row>
    <row r="16" spans="2:16" ht="7.5" customHeight="1">
      <c r="B16" s="157"/>
      <c r="D16" s="159"/>
      <c r="E16" s="159"/>
      <c r="F16" s="159"/>
      <c r="G16" s="159"/>
      <c r="H16" s="159"/>
      <c r="I16" s="159"/>
      <c r="J16" s="159"/>
      <c r="K16" s="159"/>
      <c r="L16" s="159"/>
      <c r="M16" s="159"/>
      <c r="P16" s="157"/>
    </row>
    <row r="17" spans="2:16" ht="18">
      <c r="B17" s="157"/>
      <c r="D17" s="341" t="s">
        <v>225</v>
      </c>
      <c r="E17" s="341"/>
      <c r="F17" s="341"/>
      <c r="G17" s="341"/>
      <c r="P17" s="157"/>
    </row>
    <row r="18" spans="2:16" ht="6.75" customHeight="1">
      <c r="B18" s="157"/>
      <c r="P18" s="157"/>
    </row>
    <row r="19" spans="2:16" ht="49.5" customHeight="1">
      <c r="B19" s="157"/>
      <c r="D19" s="340" t="s">
        <v>335</v>
      </c>
      <c r="E19" s="340"/>
      <c r="F19" s="340"/>
      <c r="G19" s="340"/>
      <c r="H19" s="340"/>
      <c r="I19" s="340"/>
      <c r="J19" s="340"/>
      <c r="K19" s="340"/>
      <c r="L19" s="340"/>
      <c r="M19" s="340"/>
      <c r="P19" s="157"/>
    </row>
    <row r="20" spans="2:16" ht="3.75" customHeight="1">
      <c r="B20" s="157"/>
      <c r="P20" s="157"/>
    </row>
    <row r="21" spans="2:16" ht="18">
      <c r="B21" s="157"/>
      <c r="D21" s="341" t="s">
        <v>226</v>
      </c>
      <c r="E21" s="341"/>
      <c r="F21" s="341"/>
      <c r="G21" s="341"/>
      <c r="P21" s="157"/>
    </row>
    <row r="22" spans="2:16" ht="6.75" customHeight="1">
      <c r="B22" s="157"/>
      <c r="P22" s="157"/>
    </row>
    <row r="23" spans="2:16" ht="49.5" customHeight="1">
      <c r="B23" s="157"/>
      <c r="D23" s="340" t="s">
        <v>336</v>
      </c>
      <c r="E23" s="340"/>
      <c r="F23" s="340"/>
      <c r="G23" s="340"/>
      <c r="H23" s="340"/>
      <c r="I23" s="340"/>
      <c r="J23" s="340"/>
      <c r="K23" s="340"/>
      <c r="L23" s="340"/>
      <c r="M23" s="340"/>
      <c r="P23" s="157"/>
    </row>
    <row r="24" spans="2:16" ht="5.25" customHeight="1">
      <c r="B24" s="157"/>
      <c r="P24" s="157"/>
    </row>
    <row r="25" spans="2:16" ht="18">
      <c r="B25" s="157"/>
      <c r="D25" s="341" t="s">
        <v>227</v>
      </c>
      <c r="E25" s="341"/>
      <c r="F25" s="341"/>
      <c r="G25" s="341"/>
      <c r="P25" s="157"/>
    </row>
    <row r="26" spans="2:16" ht="6.75" customHeight="1">
      <c r="B26" s="157"/>
      <c r="P26" s="157"/>
    </row>
    <row r="27" spans="2:16" ht="57" customHeight="1">
      <c r="B27" s="157"/>
      <c r="D27" s="340" t="s">
        <v>337</v>
      </c>
      <c r="E27" s="340"/>
      <c r="F27" s="340"/>
      <c r="G27" s="340"/>
      <c r="H27" s="340"/>
      <c r="I27" s="340"/>
      <c r="J27" s="340"/>
      <c r="K27" s="340"/>
      <c r="L27" s="340"/>
      <c r="M27" s="340"/>
      <c r="P27" s="157"/>
    </row>
    <row r="28" spans="2:16" ht="4.5" customHeight="1">
      <c r="B28" s="157"/>
      <c r="P28" s="157"/>
    </row>
    <row r="29" spans="2:16" ht="18">
      <c r="B29" s="157"/>
      <c r="D29" s="341" t="s">
        <v>228</v>
      </c>
      <c r="E29" s="341"/>
      <c r="F29" s="341"/>
      <c r="G29" s="341"/>
      <c r="P29" s="157"/>
    </row>
    <row r="30" spans="2:16" ht="6.75" customHeight="1">
      <c r="B30" s="157"/>
      <c r="P30" s="157"/>
    </row>
    <row r="31" spans="2:16" ht="52.5" customHeight="1">
      <c r="B31" s="157"/>
      <c r="D31" s="340" t="s">
        <v>338</v>
      </c>
      <c r="E31" s="340"/>
      <c r="F31" s="340"/>
      <c r="G31" s="340"/>
      <c r="H31" s="340"/>
      <c r="I31" s="340"/>
      <c r="J31" s="340"/>
      <c r="K31" s="340"/>
      <c r="L31" s="340"/>
      <c r="M31" s="340"/>
      <c r="P31" s="157"/>
    </row>
    <row r="32" spans="2:16" ht="9" customHeight="1">
      <c r="B32" s="157"/>
      <c r="D32" s="160"/>
      <c r="E32" s="160"/>
      <c r="F32" s="160"/>
      <c r="G32" s="160"/>
      <c r="H32" s="160"/>
      <c r="I32" s="160"/>
      <c r="J32" s="160"/>
      <c r="K32" s="160"/>
      <c r="L32" s="160"/>
      <c r="M32" s="160"/>
      <c r="P32" s="157"/>
    </row>
    <row r="33" spans="2:16" ht="18">
      <c r="B33" s="157"/>
      <c r="D33" s="341" t="s">
        <v>229</v>
      </c>
      <c r="E33" s="341"/>
      <c r="F33" s="341"/>
      <c r="G33" s="341"/>
      <c r="P33" s="157"/>
    </row>
    <row r="34" spans="2:16" ht="6.75" customHeight="1">
      <c r="B34" s="157"/>
      <c r="P34" s="157"/>
    </row>
    <row r="35" spans="2:16" ht="48" customHeight="1">
      <c r="B35" s="157"/>
      <c r="D35" s="340" t="s">
        <v>340</v>
      </c>
      <c r="E35" s="340"/>
      <c r="F35" s="340"/>
      <c r="G35" s="340"/>
      <c r="H35" s="340"/>
      <c r="I35" s="340"/>
      <c r="J35" s="340"/>
      <c r="K35" s="340"/>
      <c r="L35" s="340"/>
      <c r="M35" s="340"/>
      <c r="P35" s="157"/>
    </row>
    <row r="36" spans="2:16" ht="9" customHeight="1">
      <c r="B36" s="157"/>
      <c r="P36" s="157"/>
    </row>
    <row r="37" spans="2:16" ht="96.75" customHeight="1">
      <c r="B37" s="157"/>
      <c r="D37" s="340" t="s">
        <v>339</v>
      </c>
      <c r="E37" s="340"/>
      <c r="F37" s="340"/>
      <c r="G37" s="340"/>
      <c r="H37" s="340"/>
      <c r="I37" s="340"/>
      <c r="J37" s="340"/>
      <c r="K37" s="340"/>
      <c r="L37" s="340"/>
      <c r="M37" s="340"/>
      <c r="N37" s="159"/>
      <c r="P37" s="157"/>
    </row>
    <row r="38" spans="2:16" ht="13.5">
      <c r="B38" s="157"/>
      <c r="P38" s="157"/>
    </row>
    <row r="39" spans="2:16" ht="7.5" customHeight="1">
      <c r="B39" s="157"/>
      <c r="C39" s="157"/>
      <c r="D39" s="157"/>
      <c r="E39" s="157"/>
      <c r="F39" s="157"/>
      <c r="G39" s="157"/>
      <c r="H39" s="157"/>
      <c r="I39" s="157"/>
      <c r="J39" s="157"/>
      <c r="K39" s="157"/>
      <c r="L39" s="157"/>
      <c r="M39" s="157"/>
      <c r="N39" s="157"/>
      <c r="O39" s="157"/>
      <c r="P39" s="157"/>
    </row>
  </sheetData>
  <sheetProtection/>
  <mergeCells count="18">
    <mergeCell ref="D37:M37"/>
    <mergeCell ref="D23:M23"/>
    <mergeCell ref="D25:G25"/>
    <mergeCell ref="D27:M27"/>
    <mergeCell ref="D29:G29"/>
    <mergeCell ref="D31:M31"/>
    <mergeCell ref="D33:G33"/>
    <mergeCell ref="D35:M35"/>
    <mergeCell ref="D3:M3"/>
    <mergeCell ref="D5:G5"/>
    <mergeCell ref="D7:M7"/>
    <mergeCell ref="D17:G17"/>
    <mergeCell ref="D19:M19"/>
    <mergeCell ref="D21:G21"/>
    <mergeCell ref="D9:G9"/>
    <mergeCell ref="D11:M11"/>
    <mergeCell ref="D13:G13"/>
    <mergeCell ref="D15:M15"/>
  </mergeCells>
  <printOptions/>
  <pageMargins left="0.7086614173228347" right="0"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M17"/>
  <sheetViews>
    <sheetView view="pageBreakPreview" zoomScale="60" zoomScalePageLayoutView="0" workbookViewId="0" topLeftCell="B7">
      <selection activeCell="AA7" sqref="AA7"/>
    </sheetView>
  </sheetViews>
  <sheetFormatPr defaultColWidth="9.140625" defaultRowHeight="15"/>
  <cols>
    <col min="1" max="2" width="0.85546875" style="33" customWidth="1"/>
    <col min="3" max="3" width="12.421875" style="33" customWidth="1"/>
    <col min="4" max="4" width="8.57421875" style="34" customWidth="1"/>
    <col min="5" max="5" width="4.7109375" style="33" bestFit="1" customWidth="1"/>
    <col min="6" max="6" width="15.8515625" style="33" customWidth="1"/>
    <col min="7" max="7" width="9.8515625" style="33" customWidth="1"/>
    <col min="8" max="8" width="4.7109375" style="33" bestFit="1" customWidth="1"/>
    <col min="9" max="9" width="15.8515625" style="33" customWidth="1"/>
    <col min="10" max="10" width="9.8515625" style="33" customWidth="1"/>
    <col min="11" max="11" width="4.7109375" style="33" bestFit="1" customWidth="1"/>
    <col min="12" max="12" width="15.8515625" style="33" customWidth="1"/>
    <col min="13" max="13" width="9.140625" style="33" customWidth="1"/>
    <col min="14" max="14" width="4.7109375" style="33" bestFit="1" customWidth="1"/>
    <col min="15" max="15" width="15.8515625" style="33" customWidth="1"/>
    <col min="16" max="16" width="9.140625" style="33" customWidth="1"/>
    <col min="17" max="17" width="4.7109375" style="33" bestFit="1" customWidth="1"/>
    <col min="18" max="18" width="15.8515625" style="33" customWidth="1"/>
    <col min="19" max="20" width="9.140625" style="33" customWidth="1"/>
    <col min="21" max="21" width="15.8515625" style="33" customWidth="1"/>
    <col min="22" max="22" width="10.28125" style="33" customWidth="1"/>
    <col min="23" max="23" width="4.7109375" style="33" bestFit="1" customWidth="1"/>
    <col min="24" max="24" width="14.00390625" style="33" bestFit="1" customWidth="1"/>
    <col min="25" max="25" width="10.28125" style="33" customWidth="1"/>
    <col min="26" max="26" width="4.7109375" style="33" bestFit="1" customWidth="1"/>
    <col min="27" max="27" width="14.00390625" style="33" bestFit="1" customWidth="1"/>
    <col min="28" max="28" width="10.28125" style="33" customWidth="1"/>
    <col min="29" max="29" width="4.7109375" style="33" bestFit="1" customWidth="1"/>
    <col min="30" max="30" width="14.00390625" style="33" bestFit="1" customWidth="1"/>
    <col min="31" max="32" width="9.140625" style="33" customWidth="1"/>
    <col min="33" max="33" width="11.140625" style="33" bestFit="1" customWidth="1"/>
    <col min="34" max="35" width="9.140625" style="33" customWidth="1"/>
    <col min="36" max="36" width="11.57421875" style="33" customWidth="1"/>
    <col min="37" max="38" width="9.140625" style="33" customWidth="1"/>
    <col min="39" max="39" width="11.57421875" style="33" customWidth="1"/>
    <col min="40" max="16384" width="9.140625" style="33" customWidth="1"/>
  </cols>
  <sheetData>
    <row r="1" spans="2:39" ht="13.5">
      <c r="B1" s="343" t="s">
        <v>63</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row>
    <row r="2" spans="2:39" ht="13.5">
      <c r="B2" s="343" t="s">
        <v>64</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row>
    <row r="3" spans="2:21" ht="5.25" customHeight="1">
      <c r="B3" s="350"/>
      <c r="C3" s="350"/>
      <c r="D3" s="350"/>
      <c r="E3" s="350"/>
      <c r="F3" s="350"/>
      <c r="G3" s="350"/>
      <c r="H3" s="350"/>
      <c r="I3" s="350"/>
      <c r="J3" s="350"/>
      <c r="K3" s="350"/>
      <c r="L3" s="350"/>
      <c r="M3" s="350"/>
      <c r="N3" s="350"/>
      <c r="O3" s="350"/>
      <c r="P3" s="350"/>
      <c r="Q3" s="350"/>
      <c r="R3" s="350"/>
      <c r="S3" s="350"/>
      <c r="T3" s="350"/>
      <c r="U3" s="350"/>
    </row>
    <row r="4" spans="2:21" ht="18">
      <c r="B4" s="351"/>
      <c r="C4" s="351"/>
      <c r="D4" s="351"/>
      <c r="E4" s="351"/>
      <c r="F4" s="351"/>
      <c r="G4" s="351"/>
      <c r="H4" s="351"/>
      <c r="I4" s="351"/>
      <c r="J4" s="351"/>
      <c r="K4" s="351"/>
      <c r="L4" s="351"/>
      <c r="M4" s="351"/>
      <c r="N4" s="351"/>
      <c r="O4" s="351"/>
      <c r="P4" s="351"/>
      <c r="Q4" s="351"/>
      <c r="R4" s="351"/>
      <c r="S4" s="351"/>
      <c r="T4" s="351"/>
      <c r="U4" s="351"/>
    </row>
    <row r="5" spans="2:21" ht="6" customHeight="1">
      <c r="B5" s="350"/>
      <c r="C5" s="350"/>
      <c r="D5" s="350"/>
      <c r="E5" s="350"/>
      <c r="F5" s="350"/>
      <c r="G5" s="350"/>
      <c r="H5" s="350"/>
      <c r="I5" s="350"/>
      <c r="J5" s="350"/>
      <c r="K5" s="350"/>
      <c r="L5" s="350"/>
      <c r="M5" s="350"/>
      <c r="N5" s="350"/>
      <c r="O5" s="350"/>
      <c r="P5" s="350"/>
      <c r="Q5" s="350"/>
      <c r="R5" s="350"/>
      <c r="S5" s="350"/>
      <c r="T5" s="350"/>
      <c r="U5" s="350"/>
    </row>
    <row r="6" spans="2:39" ht="39.75" customHeight="1">
      <c r="B6" s="195"/>
      <c r="C6" s="327" t="s">
        <v>341</v>
      </c>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row>
    <row r="7" spans="2:11" ht="39.75" customHeight="1">
      <c r="B7" s="11"/>
      <c r="C7" s="75"/>
      <c r="D7" s="75"/>
      <c r="E7" s="75"/>
      <c r="F7" s="75"/>
      <c r="G7" s="75"/>
      <c r="H7" s="75"/>
      <c r="J7" s="75"/>
      <c r="K7" s="75"/>
    </row>
    <row r="8" spans="2:39" ht="39.75" customHeight="1">
      <c r="B8" s="11"/>
      <c r="C8" s="353" t="s">
        <v>312</v>
      </c>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row>
    <row r="9" spans="2:11" ht="12.75" customHeight="1">
      <c r="B9" s="11"/>
      <c r="C9" s="75"/>
      <c r="D9" s="75"/>
      <c r="E9" s="75"/>
      <c r="F9" s="75"/>
      <c r="G9" s="75"/>
      <c r="H9" s="75"/>
      <c r="J9" s="75"/>
      <c r="K9" s="75"/>
    </row>
    <row r="10" spans="2:39" s="77" customFormat="1" ht="39.75" customHeight="1">
      <c r="B10" s="76"/>
      <c r="C10" s="76"/>
      <c r="D10" s="344">
        <v>2005</v>
      </c>
      <c r="E10" s="344"/>
      <c r="F10" s="344"/>
      <c r="G10" s="328">
        <v>2006</v>
      </c>
      <c r="H10" s="328"/>
      <c r="I10" s="328"/>
      <c r="J10" s="349">
        <v>2007</v>
      </c>
      <c r="K10" s="349"/>
      <c r="L10" s="349"/>
      <c r="M10" s="312">
        <v>2008</v>
      </c>
      <c r="N10" s="312"/>
      <c r="O10" s="312"/>
      <c r="P10" s="345">
        <v>2009</v>
      </c>
      <c r="Q10" s="345"/>
      <c r="R10" s="345"/>
      <c r="S10" s="346">
        <v>2010</v>
      </c>
      <c r="T10" s="346"/>
      <c r="U10" s="346"/>
      <c r="V10" s="347">
        <v>2011</v>
      </c>
      <c r="W10" s="347"/>
      <c r="X10" s="347"/>
      <c r="Y10" s="344">
        <v>2012</v>
      </c>
      <c r="Z10" s="344"/>
      <c r="AA10" s="344"/>
      <c r="AB10" s="349">
        <v>2013</v>
      </c>
      <c r="AC10" s="349"/>
      <c r="AD10" s="349"/>
      <c r="AE10" s="348">
        <v>2014</v>
      </c>
      <c r="AF10" s="348"/>
      <c r="AG10" s="348"/>
      <c r="AH10" s="352">
        <v>2015</v>
      </c>
      <c r="AI10" s="352"/>
      <c r="AJ10" s="352"/>
      <c r="AK10" s="344">
        <v>2016</v>
      </c>
      <c r="AL10" s="344"/>
      <c r="AM10" s="344"/>
    </row>
    <row r="11" spans="2:39" s="77" customFormat="1" ht="39.75" customHeight="1">
      <c r="B11" s="76"/>
      <c r="C11" s="76"/>
      <c r="D11" s="78" t="s">
        <v>65</v>
      </c>
      <c r="E11" s="78" t="s">
        <v>244</v>
      </c>
      <c r="F11" s="79" t="s">
        <v>66</v>
      </c>
      <c r="G11" s="80" t="s">
        <v>65</v>
      </c>
      <c r="H11" s="80" t="s">
        <v>244</v>
      </c>
      <c r="I11" s="81" t="s">
        <v>66</v>
      </c>
      <c r="J11" s="82" t="s">
        <v>65</v>
      </c>
      <c r="K11" s="82" t="s">
        <v>244</v>
      </c>
      <c r="L11" s="83" t="s">
        <v>66</v>
      </c>
      <c r="M11" s="84" t="s">
        <v>65</v>
      </c>
      <c r="N11" s="84" t="s">
        <v>244</v>
      </c>
      <c r="O11" s="85" t="s">
        <v>66</v>
      </c>
      <c r="P11" s="86" t="s">
        <v>65</v>
      </c>
      <c r="Q11" s="86" t="s">
        <v>244</v>
      </c>
      <c r="R11" s="87" t="s">
        <v>66</v>
      </c>
      <c r="S11" s="88" t="s">
        <v>65</v>
      </c>
      <c r="T11" s="88" t="s">
        <v>244</v>
      </c>
      <c r="U11" s="89" t="s">
        <v>66</v>
      </c>
      <c r="V11" s="90" t="s">
        <v>65</v>
      </c>
      <c r="W11" s="90" t="s">
        <v>244</v>
      </c>
      <c r="X11" s="91" t="s">
        <v>66</v>
      </c>
      <c r="Y11" s="78" t="s">
        <v>65</v>
      </c>
      <c r="Z11" s="78" t="s">
        <v>244</v>
      </c>
      <c r="AA11" s="79" t="s">
        <v>66</v>
      </c>
      <c r="AB11" s="82" t="s">
        <v>65</v>
      </c>
      <c r="AC11" s="82" t="s">
        <v>244</v>
      </c>
      <c r="AD11" s="83" t="s">
        <v>66</v>
      </c>
      <c r="AE11" s="161" t="s">
        <v>65</v>
      </c>
      <c r="AF11" s="161" t="s">
        <v>244</v>
      </c>
      <c r="AG11" s="162" t="s">
        <v>66</v>
      </c>
      <c r="AH11" s="184" t="s">
        <v>65</v>
      </c>
      <c r="AI11" s="184" t="s">
        <v>244</v>
      </c>
      <c r="AJ11" s="183" t="s">
        <v>66</v>
      </c>
      <c r="AK11" s="196" t="s">
        <v>65</v>
      </c>
      <c r="AL11" s="196" t="s">
        <v>244</v>
      </c>
      <c r="AM11" s="197" t="s">
        <v>66</v>
      </c>
    </row>
    <row r="12" spans="2:39" s="77" customFormat="1" ht="276">
      <c r="B12" s="76"/>
      <c r="C12" s="92" t="s">
        <v>67</v>
      </c>
      <c r="D12" s="93">
        <v>1561000</v>
      </c>
      <c r="E12" s="94">
        <v>12</v>
      </c>
      <c r="F12" s="95" t="s">
        <v>68</v>
      </c>
      <c r="G12" s="96">
        <v>11691103</v>
      </c>
      <c r="H12" s="97">
        <v>138</v>
      </c>
      <c r="I12" s="98" t="s">
        <v>69</v>
      </c>
      <c r="J12" s="99">
        <v>9692722</v>
      </c>
      <c r="K12" s="100">
        <v>150</v>
      </c>
      <c r="L12" s="101" t="s">
        <v>70</v>
      </c>
      <c r="M12" s="102">
        <v>6054000</v>
      </c>
      <c r="N12" s="103">
        <v>184</v>
      </c>
      <c r="O12" s="104" t="s">
        <v>71</v>
      </c>
      <c r="P12" s="105">
        <v>3891960</v>
      </c>
      <c r="Q12" s="106">
        <v>65</v>
      </c>
      <c r="R12" s="107" t="s">
        <v>72</v>
      </c>
      <c r="S12" s="108">
        <v>8874079</v>
      </c>
      <c r="T12" s="109">
        <v>162</v>
      </c>
      <c r="U12" s="110" t="s">
        <v>196</v>
      </c>
      <c r="V12" s="111">
        <v>8326087</v>
      </c>
      <c r="W12" s="112">
        <v>175</v>
      </c>
      <c r="X12" s="113" t="s">
        <v>231</v>
      </c>
      <c r="Y12" s="93">
        <v>5797759</v>
      </c>
      <c r="Z12" s="94">
        <v>56</v>
      </c>
      <c r="AA12" s="114" t="s">
        <v>237</v>
      </c>
      <c r="AB12" s="99">
        <v>8612897.249999998</v>
      </c>
      <c r="AC12" s="100">
        <v>134</v>
      </c>
      <c r="AD12" s="101" t="s">
        <v>299</v>
      </c>
      <c r="AE12" s="166">
        <v>5648739.836666666</v>
      </c>
      <c r="AF12" s="164">
        <v>134</v>
      </c>
      <c r="AG12" s="165" t="s">
        <v>300</v>
      </c>
      <c r="AH12" s="185">
        <v>6243191</v>
      </c>
      <c r="AI12" s="186">
        <v>56</v>
      </c>
      <c r="AJ12" s="187" t="s">
        <v>327</v>
      </c>
      <c r="AK12" s="198">
        <v>6497680</v>
      </c>
      <c r="AL12" s="199">
        <v>86</v>
      </c>
      <c r="AM12" s="200" t="s">
        <v>329</v>
      </c>
    </row>
    <row r="13" spans="2:39" s="77" customFormat="1" ht="384">
      <c r="B13" s="76"/>
      <c r="C13" s="92" t="s">
        <v>73</v>
      </c>
      <c r="D13" s="93">
        <v>956000</v>
      </c>
      <c r="E13" s="94">
        <v>11</v>
      </c>
      <c r="F13" s="95" t="s">
        <v>74</v>
      </c>
      <c r="G13" s="96">
        <v>9592654</v>
      </c>
      <c r="H13" s="97">
        <v>81</v>
      </c>
      <c r="I13" s="98" t="s">
        <v>75</v>
      </c>
      <c r="J13" s="115">
        <v>11376278</v>
      </c>
      <c r="K13" s="100">
        <v>60</v>
      </c>
      <c r="L13" s="116" t="s">
        <v>76</v>
      </c>
      <c r="M13" s="117"/>
      <c r="N13" s="117"/>
      <c r="O13" s="117"/>
      <c r="P13" s="118">
        <v>649040</v>
      </c>
      <c r="Q13" s="106">
        <v>13</v>
      </c>
      <c r="R13" s="119" t="s">
        <v>77</v>
      </c>
      <c r="S13" s="120">
        <v>1004566</v>
      </c>
      <c r="T13" s="109">
        <v>25</v>
      </c>
      <c r="U13" s="121" t="s">
        <v>197</v>
      </c>
      <c r="V13" s="122">
        <v>2745687</v>
      </c>
      <c r="W13" s="112">
        <v>36</v>
      </c>
      <c r="X13" s="123" t="s">
        <v>230</v>
      </c>
      <c r="Y13" s="124">
        <v>579129</v>
      </c>
      <c r="Z13" s="94">
        <v>13</v>
      </c>
      <c r="AA13" s="125" t="s">
        <v>238</v>
      </c>
      <c r="AB13" s="115">
        <v>2052911.3599999999</v>
      </c>
      <c r="AC13" s="100">
        <v>24</v>
      </c>
      <c r="AD13" s="126" t="s">
        <v>298</v>
      </c>
      <c r="AE13" s="163">
        <f>2462223.52-119292</f>
        <v>2342931.52</v>
      </c>
      <c r="AF13" s="164">
        <v>24</v>
      </c>
      <c r="AG13" s="167" t="s">
        <v>301</v>
      </c>
      <c r="AH13" s="188">
        <v>2467475</v>
      </c>
      <c r="AI13" s="186">
        <v>28</v>
      </c>
      <c r="AJ13" s="189" t="s">
        <v>328</v>
      </c>
      <c r="AK13" s="201">
        <v>2606924</v>
      </c>
      <c r="AL13" s="199">
        <v>36</v>
      </c>
      <c r="AM13" s="202" t="s">
        <v>330</v>
      </c>
    </row>
    <row r="14" spans="2:39" s="77" customFormat="1" ht="36">
      <c r="B14" s="76"/>
      <c r="C14" s="92" t="s">
        <v>243</v>
      </c>
      <c r="D14" s="127"/>
      <c r="E14" s="95"/>
      <c r="F14" s="95"/>
      <c r="G14" s="96">
        <v>701843</v>
      </c>
      <c r="H14" s="97">
        <v>12</v>
      </c>
      <c r="I14" s="98" t="s">
        <v>78</v>
      </c>
      <c r="J14" s="128"/>
      <c r="K14" s="128"/>
      <c r="L14" s="128"/>
      <c r="M14" s="117"/>
      <c r="N14" s="117"/>
      <c r="O14" s="117"/>
      <c r="P14" s="129"/>
      <c r="Q14" s="129"/>
      <c r="R14" s="129"/>
      <c r="S14" s="130"/>
      <c r="T14" s="130"/>
      <c r="U14" s="130"/>
      <c r="V14" s="131"/>
      <c r="W14" s="131"/>
      <c r="X14" s="131"/>
      <c r="Y14" s="132"/>
      <c r="Z14" s="132"/>
      <c r="AA14" s="132"/>
      <c r="AB14" s="128"/>
      <c r="AC14" s="128"/>
      <c r="AD14" s="128"/>
      <c r="AE14" s="168"/>
      <c r="AF14" s="168"/>
      <c r="AG14" s="168"/>
      <c r="AH14" s="190"/>
      <c r="AI14" s="190"/>
      <c r="AJ14" s="190"/>
      <c r="AK14" s="203"/>
      <c r="AL14" s="203"/>
      <c r="AM14" s="203"/>
    </row>
    <row r="15" spans="2:39" s="77" customFormat="1" ht="36">
      <c r="B15" s="76"/>
      <c r="C15" s="133" t="s">
        <v>79</v>
      </c>
      <c r="D15" s="134"/>
      <c r="E15" s="114"/>
      <c r="F15" s="114"/>
      <c r="G15" s="135">
        <v>35400</v>
      </c>
      <c r="H15" s="136">
        <v>1</v>
      </c>
      <c r="I15" s="137" t="s">
        <v>80</v>
      </c>
      <c r="J15" s="128"/>
      <c r="K15" s="128"/>
      <c r="L15" s="128"/>
      <c r="M15" s="117"/>
      <c r="N15" s="117"/>
      <c r="O15" s="117"/>
      <c r="P15" s="129"/>
      <c r="Q15" s="129"/>
      <c r="R15" s="129"/>
      <c r="S15" s="130"/>
      <c r="T15" s="130"/>
      <c r="U15" s="130"/>
      <c r="V15" s="131"/>
      <c r="W15" s="131"/>
      <c r="X15" s="131"/>
      <c r="Y15" s="132"/>
      <c r="Z15" s="132"/>
      <c r="AA15" s="132"/>
      <c r="AB15" s="128"/>
      <c r="AC15" s="128"/>
      <c r="AD15" s="128"/>
      <c r="AE15" s="168"/>
      <c r="AF15" s="168"/>
      <c r="AG15" s="168"/>
      <c r="AH15" s="190"/>
      <c r="AI15" s="190"/>
      <c r="AJ15" s="190"/>
      <c r="AK15" s="203"/>
      <c r="AL15" s="203"/>
      <c r="AM15" s="203"/>
    </row>
    <row r="16" spans="2:39" s="77" customFormat="1" ht="39.75" customHeight="1">
      <c r="B16" s="76"/>
      <c r="C16" s="138" t="s">
        <v>81</v>
      </c>
      <c r="D16" s="139">
        <v>2517000</v>
      </c>
      <c r="E16" s="140">
        <v>23</v>
      </c>
      <c r="F16" s="141"/>
      <c r="G16" s="142">
        <v>22021000</v>
      </c>
      <c r="H16" s="143">
        <v>232</v>
      </c>
      <c r="I16" s="98"/>
      <c r="J16" s="144">
        <f>SUM(J12:J15)</f>
        <v>21069000</v>
      </c>
      <c r="K16" s="145">
        <f>SUM(K12:K15)</f>
        <v>210</v>
      </c>
      <c r="L16" s="116"/>
      <c r="M16" s="146">
        <f>SUM(M12:M15)</f>
        <v>6054000</v>
      </c>
      <c r="N16" s="147">
        <f>SUM(N12:N15)</f>
        <v>184</v>
      </c>
      <c r="O16" s="148"/>
      <c r="P16" s="149">
        <f>SUM(P12:P15)</f>
        <v>4541000</v>
      </c>
      <c r="Q16" s="150">
        <f>SUM(Q12:Q15)</f>
        <v>78</v>
      </c>
      <c r="R16" s="119"/>
      <c r="S16" s="151">
        <f>SUM(S12:S15)</f>
        <v>9878645</v>
      </c>
      <c r="T16" s="152">
        <f>SUM(T12:T15)</f>
        <v>187</v>
      </c>
      <c r="U16" s="121"/>
      <c r="V16" s="153">
        <f>SUM(V12:V15)</f>
        <v>11071774</v>
      </c>
      <c r="W16" s="154">
        <f>SUM(W12:W15)</f>
        <v>211</v>
      </c>
      <c r="X16" s="123"/>
      <c r="Y16" s="155">
        <f>SUM(Y12:Y15)</f>
        <v>6376888</v>
      </c>
      <c r="Z16" s="140">
        <f>SUM(Z12:Z15)</f>
        <v>69</v>
      </c>
      <c r="AA16" s="95"/>
      <c r="AB16" s="156">
        <f>SUM(AB12:AB15)</f>
        <v>10665808.609999998</v>
      </c>
      <c r="AC16" s="145">
        <f>SUM(AC12:AC15)</f>
        <v>158</v>
      </c>
      <c r="AD16" s="116"/>
      <c r="AE16" s="169">
        <f>SUM(AE12:AE15)</f>
        <v>7991671.3566666655</v>
      </c>
      <c r="AF16" s="170">
        <f>SUM(AF12:AF15)</f>
        <v>158</v>
      </c>
      <c r="AG16" s="171"/>
      <c r="AH16" s="191">
        <f>SUM(AH12:AH15)</f>
        <v>8710666</v>
      </c>
      <c r="AI16" s="192">
        <f>SUM(AI12:AI15)</f>
        <v>84</v>
      </c>
      <c r="AJ16" s="193"/>
      <c r="AK16" s="204">
        <f>+AK12+AK13</f>
        <v>9104604</v>
      </c>
      <c r="AL16" s="205">
        <f>SUM(AL12:AL15)</f>
        <v>122</v>
      </c>
      <c r="AM16" s="206"/>
    </row>
    <row r="17" spans="2:38" ht="39.75" customHeight="1">
      <c r="B17" s="11"/>
      <c r="C17" s="75"/>
      <c r="D17" s="75"/>
      <c r="E17" s="75"/>
      <c r="F17" s="75"/>
      <c r="G17" s="75"/>
      <c r="H17" s="75"/>
      <c r="J17" s="75"/>
      <c r="K17" s="75"/>
      <c r="AI17" s="172"/>
      <c r="AL17" s="172"/>
    </row>
  </sheetData>
  <sheetProtection/>
  <mergeCells count="19">
    <mergeCell ref="B4:U4"/>
    <mergeCell ref="B5:U5"/>
    <mergeCell ref="AH10:AJ10"/>
    <mergeCell ref="C8:AM8"/>
    <mergeCell ref="C6:AM6"/>
    <mergeCell ref="G10:I10"/>
    <mergeCell ref="Y10:AA10"/>
    <mergeCell ref="J10:L10"/>
    <mergeCell ref="M10:O10"/>
    <mergeCell ref="B1:AM1"/>
    <mergeCell ref="B2:AM2"/>
    <mergeCell ref="AK10:AM10"/>
    <mergeCell ref="P10:R10"/>
    <mergeCell ref="S10:U10"/>
    <mergeCell ref="V10:X10"/>
    <mergeCell ref="AE10:AG10"/>
    <mergeCell ref="AB10:AD10"/>
    <mergeCell ref="D10:F10"/>
    <mergeCell ref="B3:U3"/>
  </mergeCells>
  <printOptions horizontalCentered="1"/>
  <pageMargins left="0" right="0" top="0.1968503937007874" bottom="0.1968503937007874" header="0.31496062992125984" footer="0.5118110236220472"/>
  <pageSetup fitToHeight="1" fitToWidth="1" horizontalDpi="600" verticalDpi="600" orientation="landscape" paperSize="8" scale="55" r:id="rId1"/>
</worksheet>
</file>

<file path=xl/worksheets/sheet4.xml><?xml version="1.0" encoding="utf-8"?>
<worksheet xmlns="http://schemas.openxmlformats.org/spreadsheetml/2006/main" xmlns:r="http://schemas.openxmlformats.org/officeDocument/2006/relationships">
  <dimension ref="B1:K158"/>
  <sheetViews>
    <sheetView zoomScale="110" zoomScaleNormal="110" zoomScalePageLayoutView="0" workbookViewId="0" topLeftCell="A1">
      <selection activeCell="H158" sqref="H158"/>
    </sheetView>
  </sheetViews>
  <sheetFormatPr defaultColWidth="0" defaultRowHeight="15"/>
  <cols>
    <col min="1" max="1" width="0.85546875" style="33" customWidth="1"/>
    <col min="2" max="2" width="3.7109375" style="33" bestFit="1" customWidth="1"/>
    <col min="3" max="3" width="11.57421875" style="33" bestFit="1" customWidth="1"/>
    <col min="4" max="4" width="9.7109375" style="34" customWidth="1"/>
    <col min="5" max="5" width="33.421875" style="33" customWidth="1"/>
    <col min="6" max="6" width="28.00390625" style="33" customWidth="1"/>
    <col min="7" max="7" width="6.421875" style="33" customWidth="1"/>
    <col min="8" max="8" width="9.57421875" style="33" customWidth="1"/>
    <col min="9" max="9" width="2.140625" style="33" customWidth="1"/>
    <col min="10" max="10" width="12.28125" style="33" hidden="1" customWidth="1"/>
    <col min="11" max="16384" width="0" style="33" hidden="1" customWidth="1"/>
  </cols>
  <sheetData>
    <row r="1" spans="2:8" ht="13.5">
      <c r="B1" s="343" t="s">
        <v>63</v>
      </c>
      <c r="C1" s="343"/>
      <c r="D1" s="343"/>
      <c r="E1" s="343"/>
      <c r="F1" s="343"/>
      <c r="G1" s="343"/>
      <c r="H1" s="343"/>
    </row>
    <row r="2" spans="2:8" ht="13.5">
      <c r="B2" s="343" t="s">
        <v>64</v>
      </c>
      <c r="C2" s="343"/>
      <c r="D2" s="343"/>
      <c r="E2" s="343"/>
      <c r="F2" s="343"/>
      <c r="G2" s="343"/>
      <c r="H2" s="343"/>
    </row>
    <row r="3" ht="5.25" customHeight="1"/>
    <row r="4" spans="2:8" ht="18">
      <c r="B4" s="351" t="s">
        <v>198</v>
      </c>
      <c r="C4" s="351"/>
      <c r="D4" s="351"/>
      <c r="E4" s="351"/>
      <c r="F4" s="351"/>
      <c r="G4" s="351"/>
      <c r="H4" s="351"/>
    </row>
    <row r="5" ht="3" customHeight="1"/>
    <row r="6" spans="2:8" ht="51" customHeight="1">
      <c r="B6" s="286" t="s">
        <v>42</v>
      </c>
      <c r="C6" s="286"/>
      <c r="D6" s="286"/>
      <c r="E6" s="286"/>
      <c r="F6" s="286"/>
      <c r="G6" s="286"/>
      <c r="H6" s="286"/>
    </row>
    <row r="7" spans="3:6" ht="15">
      <c r="C7" s="35"/>
      <c r="D7" s="35"/>
      <c r="E7" s="71" t="s">
        <v>216</v>
      </c>
      <c r="F7" s="72">
        <v>2517000</v>
      </c>
    </row>
    <row r="8" spans="3:6" ht="15">
      <c r="C8" s="35"/>
      <c r="D8" s="35"/>
      <c r="E8" s="71" t="s">
        <v>217</v>
      </c>
      <c r="F8" s="72">
        <v>22021000</v>
      </c>
    </row>
    <row r="9" spans="3:6" ht="15">
      <c r="C9" s="35"/>
      <c r="D9" s="35"/>
      <c r="E9" s="71" t="s">
        <v>218</v>
      </c>
      <c r="F9" s="72">
        <v>21069000</v>
      </c>
    </row>
    <row r="10" spans="3:6" ht="15">
      <c r="C10" s="35"/>
      <c r="D10" s="35"/>
      <c r="E10" s="71" t="s">
        <v>219</v>
      </c>
      <c r="F10" s="72">
        <v>6054000</v>
      </c>
    </row>
    <row r="11" spans="3:6" ht="15">
      <c r="C11" s="35"/>
      <c r="D11" s="35"/>
      <c r="E11" s="71" t="s">
        <v>220</v>
      </c>
      <c r="F11" s="72">
        <v>4541000</v>
      </c>
    </row>
    <row r="12" spans="3:6" ht="15">
      <c r="C12" s="35"/>
      <c r="D12" s="35"/>
      <c r="E12" s="71" t="s">
        <v>221</v>
      </c>
      <c r="F12" s="72">
        <v>9878645</v>
      </c>
    </row>
    <row r="13" spans="3:6" ht="15">
      <c r="C13" s="36"/>
      <c r="D13" s="36"/>
      <c r="E13" s="71" t="s">
        <v>222</v>
      </c>
      <c r="F13" s="72">
        <v>10924567</v>
      </c>
    </row>
    <row r="14" spans="3:6" ht="15">
      <c r="C14" s="36"/>
      <c r="D14" s="36"/>
      <c r="E14" s="71" t="s">
        <v>223</v>
      </c>
      <c r="F14" s="72">
        <v>6376888</v>
      </c>
    </row>
    <row r="15" spans="3:6" ht="15">
      <c r="C15" s="36"/>
      <c r="D15" s="36"/>
      <c r="E15" s="71" t="s">
        <v>239</v>
      </c>
      <c r="F15" s="72">
        <v>10655809</v>
      </c>
    </row>
    <row r="16" spans="3:6" ht="15">
      <c r="C16" s="36"/>
      <c r="D16" s="36"/>
      <c r="E16" s="71" t="s">
        <v>294</v>
      </c>
      <c r="F16" s="72">
        <v>7991671</v>
      </c>
    </row>
    <row r="17" spans="3:6" ht="15">
      <c r="C17" s="36"/>
      <c r="D17" s="36"/>
      <c r="E17" s="71" t="s">
        <v>295</v>
      </c>
      <c r="F17" s="72">
        <v>8710666</v>
      </c>
    </row>
    <row r="18" spans="3:6" ht="15">
      <c r="C18" s="36"/>
      <c r="D18" s="36"/>
      <c r="E18" s="71" t="s">
        <v>326</v>
      </c>
      <c r="F18" s="72">
        <v>9104604</v>
      </c>
    </row>
    <row r="19" spans="3:6" ht="15">
      <c r="C19" s="36"/>
      <c r="D19" s="36"/>
      <c r="E19" s="71" t="s">
        <v>342</v>
      </c>
      <c r="F19" s="72">
        <v>23053544</v>
      </c>
    </row>
    <row r="20" spans="3:8" ht="15">
      <c r="C20" s="313"/>
      <c r="D20" s="313"/>
      <c r="E20" s="73" t="s">
        <v>199</v>
      </c>
      <c r="F20" s="74">
        <f>SUM(F7:F19)</f>
        <v>142898394</v>
      </c>
      <c r="G20" s="37"/>
      <c r="H20" s="38"/>
    </row>
    <row r="21" ht="19.5" customHeight="1"/>
    <row r="22" spans="2:8" ht="14.25" customHeight="1">
      <c r="B22" s="284" t="s">
        <v>343</v>
      </c>
      <c r="C22" s="284"/>
      <c r="D22" s="284"/>
      <c r="E22" s="284"/>
      <c r="F22" s="284"/>
      <c r="G22" s="284"/>
      <c r="H22" s="284"/>
    </row>
    <row r="23" spans="2:8" s="34" customFormat="1" ht="33" customHeight="1">
      <c r="B23" s="39" t="s">
        <v>200</v>
      </c>
      <c r="C23" s="40" t="s">
        <v>44</v>
      </c>
      <c r="D23" s="40" t="s">
        <v>201</v>
      </c>
      <c r="E23" s="40" t="s">
        <v>202</v>
      </c>
      <c r="F23" s="40" t="s">
        <v>203</v>
      </c>
      <c r="G23" s="40" t="s">
        <v>204</v>
      </c>
      <c r="H23" s="39" t="s">
        <v>205</v>
      </c>
    </row>
    <row r="24" spans="2:8" s="45" customFormat="1" ht="57">
      <c r="B24" s="41">
        <v>1</v>
      </c>
      <c r="C24" s="42" t="s">
        <v>49</v>
      </c>
      <c r="D24" s="43" t="s">
        <v>206</v>
      </c>
      <c r="E24" s="26" t="s">
        <v>346</v>
      </c>
      <c r="F24" s="44" t="s">
        <v>207</v>
      </c>
      <c r="G24" s="28" t="s">
        <v>208</v>
      </c>
      <c r="H24" s="179">
        <v>2</v>
      </c>
    </row>
    <row r="25" spans="2:8" s="45" customFormat="1" ht="28.5">
      <c r="B25" s="41">
        <f>+B24+1</f>
        <v>2</v>
      </c>
      <c r="C25" s="42" t="s">
        <v>49</v>
      </c>
      <c r="D25" s="43" t="s">
        <v>206</v>
      </c>
      <c r="E25" s="26" t="s">
        <v>344</v>
      </c>
      <c r="F25" s="44" t="s">
        <v>350</v>
      </c>
      <c r="G25" s="28" t="s">
        <v>241</v>
      </c>
      <c r="H25" s="207">
        <v>14000</v>
      </c>
    </row>
    <row r="26" spans="2:8" s="45" customFormat="1" ht="14.25">
      <c r="B26" s="41">
        <f>+B25+1</f>
        <v>3</v>
      </c>
      <c r="C26" s="44" t="s">
        <v>49</v>
      </c>
      <c r="D26" s="43" t="s">
        <v>206</v>
      </c>
      <c r="E26" s="26" t="s">
        <v>313</v>
      </c>
      <c r="F26" s="44" t="s">
        <v>351</v>
      </c>
      <c r="G26" s="28" t="s">
        <v>353</v>
      </c>
      <c r="H26" s="181">
        <v>1</v>
      </c>
    </row>
    <row r="27" spans="2:10" s="45" customFormat="1" ht="14.25">
      <c r="B27" s="41">
        <f>+B26+1</f>
        <v>4</v>
      </c>
      <c r="C27" s="44" t="s">
        <v>49</v>
      </c>
      <c r="D27" s="43" t="s">
        <v>206</v>
      </c>
      <c r="E27" s="26" t="s">
        <v>345</v>
      </c>
      <c r="F27" s="44" t="s">
        <v>352</v>
      </c>
      <c r="G27" s="28" t="s">
        <v>353</v>
      </c>
      <c r="H27" s="60">
        <v>1</v>
      </c>
      <c r="J27" s="47"/>
    </row>
    <row r="28" spans="2:10" s="45" customFormat="1" ht="57">
      <c r="B28" s="41">
        <f>+B27+1</f>
        <v>5</v>
      </c>
      <c r="C28" s="44" t="s">
        <v>49</v>
      </c>
      <c r="D28" s="43" t="s">
        <v>206</v>
      </c>
      <c r="E28" s="26" t="s">
        <v>347</v>
      </c>
      <c r="F28" s="44" t="s">
        <v>207</v>
      </c>
      <c r="G28" s="28" t="s">
        <v>208</v>
      </c>
      <c r="H28" s="179">
        <v>6</v>
      </c>
      <c r="J28" s="47"/>
    </row>
    <row r="29" spans="2:8" s="45" customFormat="1" ht="14.25">
      <c r="B29" s="49">
        <v>10</v>
      </c>
      <c r="C29" s="50" t="s">
        <v>49</v>
      </c>
      <c r="D29" s="27" t="s">
        <v>210</v>
      </c>
      <c r="E29" s="29" t="s">
        <v>348</v>
      </c>
      <c r="F29" s="51" t="s">
        <v>86</v>
      </c>
      <c r="G29" s="52"/>
      <c r="H29" s="53"/>
    </row>
    <row r="30" spans="2:8" s="45" customFormat="1" ht="14.25">
      <c r="B30" s="49">
        <v>11</v>
      </c>
      <c r="C30" s="50" t="s">
        <v>49</v>
      </c>
      <c r="D30" s="27" t="s">
        <v>210</v>
      </c>
      <c r="E30" s="29" t="s">
        <v>349</v>
      </c>
      <c r="F30" s="51" t="s">
        <v>85</v>
      </c>
      <c r="G30" s="52"/>
      <c r="H30" s="53"/>
    </row>
    <row r="31" spans="2:8" s="45" customFormat="1" ht="13.5">
      <c r="B31" s="285" t="s">
        <v>211</v>
      </c>
      <c r="C31" s="285"/>
      <c r="D31" s="285"/>
      <c r="E31" s="285"/>
      <c r="F31" s="285"/>
      <c r="G31" s="54" t="s">
        <v>208</v>
      </c>
      <c r="H31" s="55">
        <f>+SUMIF(F24:F30,"Asfalt Kaplama",H24:H30)</f>
        <v>8</v>
      </c>
    </row>
    <row r="32" spans="2:8" s="45" customFormat="1" ht="13.5">
      <c r="B32" s="257" t="s">
        <v>308</v>
      </c>
      <c r="C32" s="258"/>
      <c r="D32" s="258"/>
      <c r="E32" s="258"/>
      <c r="F32" s="259"/>
      <c r="G32" s="54" t="s">
        <v>255</v>
      </c>
      <c r="H32" s="175">
        <v>1</v>
      </c>
    </row>
    <row r="33" spans="2:8" s="45" customFormat="1" ht="13.5">
      <c r="B33" s="257" t="s">
        <v>32</v>
      </c>
      <c r="C33" s="258"/>
      <c r="D33" s="258"/>
      <c r="E33" s="258"/>
      <c r="F33" s="259"/>
      <c r="G33" s="54" t="s">
        <v>241</v>
      </c>
      <c r="H33" s="208">
        <f>+H25</f>
        <v>14000</v>
      </c>
    </row>
    <row r="34" spans="2:8" s="45" customFormat="1" ht="13.5">
      <c r="B34" s="257" t="s">
        <v>307</v>
      </c>
      <c r="C34" s="258"/>
      <c r="D34" s="258"/>
      <c r="E34" s="258"/>
      <c r="F34" s="259"/>
      <c r="G34" s="54" t="s">
        <v>255</v>
      </c>
      <c r="H34" s="56">
        <v>1</v>
      </c>
    </row>
    <row r="35" spans="2:8" s="45" customFormat="1" ht="42.75">
      <c r="B35" s="41">
        <v>1</v>
      </c>
      <c r="C35" s="44" t="s">
        <v>291</v>
      </c>
      <c r="D35" s="43" t="s">
        <v>206</v>
      </c>
      <c r="E35" s="26" t="s">
        <v>354</v>
      </c>
      <c r="F35" s="44" t="s">
        <v>207</v>
      </c>
      <c r="G35" s="28" t="s">
        <v>208</v>
      </c>
      <c r="H35" s="180">
        <v>0.1</v>
      </c>
    </row>
    <row r="36" spans="2:8" s="45" customFormat="1" ht="14.25">
      <c r="B36" s="49">
        <v>1</v>
      </c>
      <c r="C36" s="173" t="s">
        <v>291</v>
      </c>
      <c r="D36" s="27" t="s">
        <v>210</v>
      </c>
      <c r="E36" s="29" t="s">
        <v>355</v>
      </c>
      <c r="F36" s="50" t="s">
        <v>85</v>
      </c>
      <c r="G36" s="52"/>
      <c r="H36" s="53"/>
    </row>
    <row r="37" spans="2:8" s="45" customFormat="1" ht="14.25">
      <c r="B37" s="49">
        <v>2</v>
      </c>
      <c r="C37" s="173" t="s">
        <v>291</v>
      </c>
      <c r="D37" s="27" t="s">
        <v>210</v>
      </c>
      <c r="E37" s="29" t="s">
        <v>356</v>
      </c>
      <c r="F37" s="50" t="s">
        <v>86</v>
      </c>
      <c r="G37" s="52"/>
      <c r="H37" s="53"/>
    </row>
    <row r="38" spans="2:8" s="45" customFormat="1" ht="13.5">
      <c r="B38" s="285" t="s">
        <v>306</v>
      </c>
      <c r="C38" s="285"/>
      <c r="D38" s="285"/>
      <c r="E38" s="285"/>
      <c r="F38" s="285"/>
      <c r="G38" s="54" t="s">
        <v>208</v>
      </c>
      <c r="H38" s="55">
        <f>+SUMIF(F29:F37,"Asfalt Kaplama",H29:H37)</f>
        <v>0.1</v>
      </c>
    </row>
    <row r="39" spans="2:8" s="45" customFormat="1" ht="57">
      <c r="B39" s="41">
        <v>1</v>
      </c>
      <c r="C39" s="42" t="s">
        <v>292</v>
      </c>
      <c r="D39" s="43" t="s">
        <v>206</v>
      </c>
      <c r="E39" s="26" t="s">
        <v>357</v>
      </c>
      <c r="F39" s="44" t="s">
        <v>207</v>
      </c>
      <c r="G39" s="28" t="s">
        <v>208</v>
      </c>
      <c r="H39" s="62">
        <v>4</v>
      </c>
    </row>
    <row r="40" spans="2:8" s="45" customFormat="1" ht="28.5">
      <c r="B40" s="41">
        <v>2</v>
      </c>
      <c r="C40" s="42" t="s">
        <v>292</v>
      </c>
      <c r="D40" s="43" t="s">
        <v>206</v>
      </c>
      <c r="E40" s="26" t="s">
        <v>358</v>
      </c>
      <c r="F40" s="44" t="s">
        <v>207</v>
      </c>
      <c r="G40" s="28" t="s">
        <v>208</v>
      </c>
      <c r="H40" s="62">
        <v>4</v>
      </c>
    </row>
    <row r="41" spans="2:8" s="45" customFormat="1" ht="42.75">
      <c r="B41" s="41">
        <v>3</v>
      </c>
      <c r="C41" s="42" t="s">
        <v>292</v>
      </c>
      <c r="D41" s="43" t="s">
        <v>206</v>
      </c>
      <c r="E41" s="26" t="s">
        <v>359</v>
      </c>
      <c r="F41" s="44" t="s">
        <v>207</v>
      </c>
      <c r="G41" s="28" t="s">
        <v>208</v>
      </c>
      <c r="H41" s="62">
        <v>4</v>
      </c>
    </row>
    <row r="42" spans="2:8" s="45" customFormat="1" ht="28.5">
      <c r="B42" s="49">
        <v>4</v>
      </c>
      <c r="C42" s="173" t="s">
        <v>292</v>
      </c>
      <c r="D42" s="27" t="s">
        <v>210</v>
      </c>
      <c r="E42" s="29" t="s">
        <v>360</v>
      </c>
      <c r="F42" s="50" t="s">
        <v>86</v>
      </c>
      <c r="G42" s="52"/>
      <c r="H42" s="53"/>
    </row>
    <row r="43" spans="2:8" s="45" customFormat="1" ht="14.25">
      <c r="B43" s="49">
        <v>5</v>
      </c>
      <c r="C43" s="173" t="s">
        <v>292</v>
      </c>
      <c r="D43" s="27" t="s">
        <v>210</v>
      </c>
      <c r="E43" s="29" t="s">
        <v>361</v>
      </c>
      <c r="F43" s="50" t="s">
        <v>86</v>
      </c>
      <c r="G43" s="52"/>
      <c r="H43" s="53"/>
    </row>
    <row r="44" spans="2:8" s="45" customFormat="1" ht="14.25">
      <c r="B44" s="49">
        <v>6</v>
      </c>
      <c r="C44" s="173" t="s">
        <v>292</v>
      </c>
      <c r="D44" s="27" t="s">
        <v>210</v>
      </c>
      <c r="E44" s="29" t="s">
        <v>362</v>
      </c>
      <c r="F44" s="50" t="s">
        <v>85</v>
      </c>
      <c r="G44" s="52"/>
      <c r="H44" s="53"/>
    </row>
    <row r="45" spans="2:8" s="45" customFormat="1" ht="14.25">
      <c r="B45" s="49">
        <v>7</v>
      </c>
      <c r="C45" s="173" t="s">
        <v>292</v>
      </c>
      <c r="D45" s="27" t="s">
        <v>210</v>
      </c>
      <c r="E45" s="29" t="s">
        <v>363</v>
      </c>
      <c r="F45" s="50" t="s">
        <v>85</v>
      </c>
      <c r="G45" s="52"/>
      <c r="H45" s="53"/>
    </row>
    <row r="46" spans="2:8" s="45" customFormat="1" ht="14.25">
      <c r="B46" s="49">
        <v>8</v>
      </c>
      <c r="C46" s="173" t="s">
        <v>292</v>
      </c>
      <c r="D46" s="27" t="s">
        <v>210</v>
      </c>
      <c r="E46" s="29" t="s">
        <v>364</v>
      </c>
      <c r="F46" s="51" t="s">
        <v>86</v>
      </c>
      <c r="G46" s="52"/>
      <c r="H46" s="53"/>
    </row>
    <row r="47" spans="2:8" s="45" customFormat="1" ht="13.5">
      <c r="B47" s="285" t="s">
        <v>305</v>
      </c>
      <c r="C47" s="285"/>
      <c r="D47" s="285"/>
      <c r="E47" s="285"/>
      <c r="F47" s="285"/>
      <c r="G47" s="54" t="s">
        <v>208</v>
      </c>
      <c r="H47" s="178">
        <f>+H39+H40+H41</f>
        <v>12</v>
      </c>
    </row>
    <row r="48" spans="2:8" s="45" customFormat="1" ht="57">
      <c r="B48" s="41">
        <v>1</v>
      </c>
      <c r="C48" s="42" t="s">
        <v>51</v>
      </c>
      <c r="D48" s="43" t="s">
        <v>206</v>
      </c>
      <c r="E48" s="26" t="s">
        <v>365</v>
      </c>
      <c r="F48" s="44" t="s">
        <v>207</v>
      </c>
      <c r="G48" s="28" t="s">
        <v>208</v>
      </c>
      <c r="H48" s="62">
        <v>1.2</v>
      </c>
    </row>
    <row r="49" spans="2:8" s="45" customFormat="1" ht="28.5">
      <c r="B49" s="41">
        <v>2</v>
      </c>
      <c r="C49" s="42" t="s">
        <v>51</v>
      </c>
      <c r="D49" s="43" t="s">
        <v>206</v>
      </c>
      <c r="E49" s="26" t="s">
        <v>366</v>
      </c>
      <c r="F49" s="44" t="s">
        <v>350</v>
      </c>
      <c r="G49" s="28" t="s">
        <v>241</v>
      </c>
      <c r="H49" s="48">
        <v>30000</v>
      </c>
    </row>
    <row r="50" spans="2:8" s="45" customFormat="1" ht="28.5">
      <c r="B50" s="41">
        <v>3</v>
      </c>
      <c r="C50" s="42" t="s">
        <v>51</v>
      </c>
      <c r="D50" s="43" t="s">
        <v>206</v>
      </c>
      <c r="E50" s="26" t="s">
        <v>367</v>
      </c>
      <c r="F50" s="44" t="s">
        <v>374</v>
      </c>
      <c r="G50" s="28" t="s">
        <v>208</v>
      </c>
      <c r="H50" s="62">
        <v>2.7</v>
      </c>
    </row>
    <row r="51" spans="2:8" s="45" customFormat="1" ht="14.25">
      <c r="B51" s="41">
        <v>4</v>
      </c>
      <c r="C51" s="42" t="s">
        <v>51</v>
      </c>
      <c r="D51" s="43" t="s">
        <v>206</v>
      </c>
      <c r="E51" s="26" t="s">
        <v>368</v>
      </c>
      <c r="F51" s="44" t="s">
        <v>352</v>
      </c>
      <c r="G51" s="28" t="s">
        <v>353</v>
      </c>
      <c r="H51" s="48">
        <v>1</v>
      </c>
    </row>
    <row r="52" spans="2:8" s="45" customFormat="1" ht="14.25">
      <c r="B52" s="41">
        <v>5</v>
      </c>
      <c r="C52" s="42" t="s">
        <v>51</v>
      </c>
      <c r="D52" s="43" t="s">
        <v>206</v>
      </c>
      <c r="E52" s="26" t="s">
        <v>369</v>
      </c>
      <c r="F52" s="44" t="s">
        <v>352</v>
      </c>
      <c r="G52" s="28" t="s">
        <v>353</v>
      </c>
      <c r="H52" s="48">
        <v>1</v>
      </c>
    </row>
    <row r="53" spans="2:8" s="45" customFormat="1" ht="14.25">
      <c r="B53" s="41">
        <v>6</v>
      </c>
      <c r="C53" s="42" t="s">
        <v>51</v>
      </c>
      <c r="D53" s="43" t="s">
        <v>206</v>
      </c>
      <c r="E53" s="26" t="s">
        <v>370</v>
      </c>
      <c r="F53" s="44" t="s">
        <v>352</v>
      </c>
      <c r="G53" s="28" t="s">
        <v>353</v>
      </c>
      <c r="H53" s="48">
        <v>1</v>
      </c>
    </row>
    <row r="54" spans="2:8" s="45" customFormat="1" ht="14.25">
      <c r="B54" s="41">
        <v>7</v>
      </c>
      <c r="C54" s="42" t="s">
        <v>51</v>
      </c>
      <c r="D54" s="43" t="s">
        <v>206</v>
      </c>
      <c r="E54" s="26" t="s">
        <v>371</v>
      </c>
      <c r="F54" s="44" t="s">
        <v>352</v>
      </c>
      <c r="G54" s="28" t="s">
        <v>353</v>
      </c>
      <c r="H54" s="48">
        <v>1</v>
      </c>
    </row>
    <row r="55" spans="2:8" s="45" customFormat="1" ht="39.75" customHeight="1">
      <c r="B55" s="41">
        <v>8</v>
      </c>
      <c r="C55" s="42" t="s">
        <v>51</v>
      </c>
      <c r="D55" s="43" t="s">
        <v>206</v>
      </c>
      <c r="E55" s="26" t="s">
        <v>372</v>
      </c>
      <c r="F55" s="44" t="s">
        <v>207</v>
      </c>
      <c r="G55" s="28" t="s">
        <v>208</v>
      </c>
      <c r="H55" s="48">
        <v>2</v>
      </c>
    </row>
    <row r="56" spans="2:8" s="45" customFormat="1" ht="32.25" customHeight="1">
      <c r="B56" s="41">
        <v>9</v>
      </c>
      <c r="C56" s="42" t="s">
        <v>51</v>
      </c>
      <c r="D56" s="43" t="s">
        <v>206</v>
      </c>
      <c r="E56" s="26" t="s">
        <v>373</v>
      </c>
      <c r="F56" s="44" t="s">
        <v>207</v>
      </c>
      <c r="G56" s="28" t="s">
        <v>208</v>
      </c>
      <c r="H56" s="62">
        <v>2</v>
      </c>
    </row>
    <row r="57" spans="2:8" s="45" customFormat="1" ht="18" customHeight="1">
      <c r="B57" s="49">
        <v>10</v>
      </c>
      <c r="C57" s="173" t="s">
        <v>51</v>
      </c>
      <c r="D57" s="27" t="s">
        <v>210</v>
      </c>
      <c r="E57" s="29" t="s">
        <v>375</v>
      </c>
      <c r="F57" s="51" t="s">
        <v>314</v>
      </c>
      <c r="G57" s="52"/>
      <c r="H57" s="53"/>
    </row>
    <row r="58" spans="2:8" s="45" customFormat="1" ht="18" customHeight="1">
      <c r="B58" s="49">
        <v>11</v>
      </c>
      <c r="C58" s="173" t="s">
        <v>51</v>
      </c>
      <c r="D58" s="27" t="s">
        <v>210</v>
      </c>
      <c r="E58" s="29" t="s">
        <v>376</v>
      </c>
      <c r="F58" s="50" t="s">
        <v>86</v>
      </c>
      <c r="G58" s="52"/>
      <c r="H58" s="53"/>
    </row>
    <row r="59" spans="2:8" s="45" customFormat="1" ht="28.5">
      <c r="B59" s="49">
        <v>12</v>
      </c>
      <c r="C59" s="173" t="s">
        <v>51</v>
      </c>
      <c r="D59" s="27" t="s">
        <v>210</v>
      </c>
      <c r="E59" s="29" t="s">
        <v>360</v>
      </c>
      <c r="F59" s="50" t="s">
        <v>86</v>
      </c>
      <c r="G59" s="52"/>
      <c r="H59" s="53"/>
    </row>
    <row r="60" spans="2:8" s="45" customFormat="1" ht="14.25">
      <c r="B60" s="49">
        <v>13</v>
      </c>
      <c r="C60" s="173" t="s">
        <v>51</v>
      </c>
      <c r="D60" s="27" t="s">
        <v>210</v>
      </c>
      <c r="E60" s="29" t="s">
        <v>361</v>
      </c>
      <c r="F60" s="50" t="s">
        <v>86</v>
      </c>
      <c r="G60" s="52"/>
      <c r="H60" s="53"/>
    </row>
    <row r="61" spans="2:8" s="45" customFormat="1" ht="28.5">
      <c r="B61" s="49">
        <v>14</v>
      </c>
      <c r="C61" s="173" t="s">
        <v>51</v>
      </c>
      <c r="D61" s="27" t="s">
        <v>210</v>
      </c>
      <c r="E61" s="29" t="s">
        <v>377</v>
      </c>
      <c r="F61" s="51" t="s">
        <v>314</v>
      </c>
      <c r="G61" s="52"/>
      <c r="H61" s="53"/>
    </row>
    <row r="62" spans="2:8" s="45" customFormat="1" ht="27" customHeight="1">
      <c r="B62" s="49">
        <v>15</v>
      </c>
      <c r="C62" s="173" t="s">
        <v>51</v>
      </c>
      <c r="D62" s="27" t="s">
        <v>210</v>
      </c>
      <c r="E62" s="29" t="s">
        <v>378</v>
      </c>
      <c r="F62" s="50" t="s">
        <v>314</v>
      </c>
      <c r="G62" s="52"/>
      <c r="H62" s="53"/>
    </row>
    <row r="63" spans="2:8" s="45" customFormat="1" ht="18" customHeight="1">
      <c r="B63" s="49">
        <v>16</v>
      </c>
      <c r="C63" s="173" t="s">
        <v>51</v>
      </c>
      <c r="D63" s="27" t="s">
        <v>210</v>
      </c>
      <c r="E63" s="29" t="s">
        <v>379</v>
      </c>
      <c r="F63" s="50" t="s">
        <v>86</v>
      </c>
      <c r="G63" s="52"/>
      <c r="H63" s="53"/>
    </row>
    <row r="64" spans="2:8" s="45" customFormat="1" ht="18" customHeight="1">
      <c r="B64" s="285" t="s">
        <v>380</v>
      </c>
      <c r="C64" s="285"/>
      <c r="D64" s="285"/>
      <c r="E64" s="285"/>
      <c r="F64" s="285"/>
      <c r="G64" s="54" t="s">
        <v>208</v>
      </c>
      <c r="H64" s="178">
        <f>+H48+H55+H56</f>
        <v>5.2</v>
      </c>
    </row>
    <row r="65" spans="2:8" s="45" customFormat="1" ht="18" customHeight="1">
      <c r="B65" s="285" t="s">
        <v>232</v>
      </c>
      <c r="C65" s="285"/>
      <c r="D65" s="285"/>
      <c r="E65" s="285"/>
      <c r="F65" s="285"/>
      <c r="G65" s="54" t="s">
        <v>233</v>
      </c>
      <c r="H65" s="209">
        <f>+H49</f>
        <v>30000</v>
      </c>
    </row>
    <row r="66" spans="2:8" s="45" customFormat="1" ht="18" customHeight="1">
      <c r="B66" s="285" t="s">
        <v>40</v>
      </c>
      <c r="C66" s="285"/>
      <c r="D66" s="285"/>
      <c r="E66" s="285"/>
      <c r="F66" s="285"/>
      <c r="G66" s="54" t="s">
        <v>208</v>
      </c>
      <c r="H66" s="174">
        <f>+H50</f>
        <v>2.7</v>
      </c>
    </row>
    <row r="67" spans="2:8" s="45" customFormat="1" ht="18" customHeight="1">
      <c r="B67" s="285" t="s">
        <v>33</v>
      </c>
      <c r="C67" s="285"/>
      <c r="D67" s="285"/>
      <c r="E67" s="285"/>
      <c r="F67" s="285"/>
      <c r="G67" s="54" t="s">
        <v>353</v>
      </c>
      <c r="H67" s="56">
        <f>+H51+H52+H53+H54</f>
        <v>4</v>
      </c>
    </row>
    <row r="68" spans="2:8" s="45" customFormat="1" ht="57">
      <c r="B68" s="41">
        <v>1</v>
      </c>
      <c r="C68" s="42" t="s">
        <v>52</v>
      </c>
      <c r="D68" s="43" t="s">
        <v>206</v>
      </c>
      <c r="E68" s="26" t="s">
        <v>381</v>
      </c>
      <c r="F68" s="44" t="s">
        <v>207</v>
      </c>
      <c r="G68" s="28" t="s">
        <v>208</v>
      </c>
      <c r="H68" s="62">
        <v>2</v>
      </c>
    </row>
    <row r="69" spans="2:8" s="45" customFormat="1" ht="28.5">
      <c r="B69" s="41">
        <v>2</v>
      </c>
      <c r="C69" s="42" t="s">
        <v>52</v>
      </c>
      <c r="D69" s="43" t="s">
        <v>206</v>
      </c>
      <c r="E69" s="176" t="s">
        <v>382</v>
      </c>
      <c r="F69" s="44" t="s">
        <v>207</v>
      </c>
      <c r="G69" s="28" t="s">
        <v>208</v>
      </c>
      <c r="H69" s="62">
        <v>1.8</v>
      </c>
    </row>
    <row r="70" spans="2:8" s="45" customFormat="1" ht="57">
      <c r="B70" s="41">
        <v>3</v>
      </c>
      <c r="C70" s="42" t="s">
        <v>52</v>
      </c>
      <c r="D70" s="43" t="s">
        <v>206</v>
      </c>
      <c r="E70" s="176" t="s">
        <v>383</v>
      </c>
      <c r="F70" s="44" t="s">
        <v>207</v>
      </c>
      <c r="G70" s="28" t="s">
        <v>208</v>
      </c>
      <c r="H70" s="62">
        <v>2</v>
      </c>
    </row>
    <row r="71" spans="2:8" s="45" customFormat="1" ht="28.5">
      <c r="B71" s="41">
        <v>4</v>
      </c>
      <c r="C71" s="42" t="s">
        <v>52</v>
      </c>
      <c r="D71" s="43" t="s">
        <v>206</v>
      </c>
      <c r="E71" s="176" t="s">
        <v>384</v>
      </c>
      <c r="F71" s="44" t="s">
        <v>207</v>
      </c>
      <c r="G71" s="28" t="s">
        <v>208</v>
      </c>
      <c r="H71" s="62">
        <v>2.5</v>
      </c>
    </row>
    <row r="72" spans="2:8" s="45" customFormat="1" ht="42.75">
      <c r="B72" s="41">
        <v>5</v>
      </c>
      <c r="C72" s="42" t="s">
        <v>52</v>
      </c>
      <c r="D72" s="43" t="s">
        <v>206</v>
      </c>
      <c r="E72" s="176" t="s">
        <v>385</v>
      </c>
      <c r="F72" s="44" t="s">
        <v>207</v>
      </c>
      <c r="G72" s="28" t="s">
        <v>208</v>
      </c>
      <c r="H72" s="62">
        <v>3</v>
      </c>
    </row>
    <row r="73" spans="2:8" s="45" customFormat="1" ht="42.75">
      <c r="B73" s="41">
        <v>6</v>
      </c>
      <c r="C73" s="42" t="s">
        <v>52</v>
      </c>
      <c r="D73" s="43" t="s">
        <v>206</v>
      </c>
      <c r="E73" s="176" t="s">
        <v>386</v>
      </c>
      <c r="F73" s="44" t="s">
        <v>207</v>
      </c>
      <c r="G73" s="28" t="s">
        <v>208</v>
      </c>
      <c r="H73" s="62">
        <v>2</v>
      </c>
    </row>
    <row r="74" spans="2:8" s="45" customFormat="1" ht="28.5">
      <c r="B74" s="41">
        <v>7</v>
      </c>
      <c r="C74" s="42" t="s">
        <v>52</v>
      </c>
      <c r="D74" s="43" t="s">
        <v>206</v>
      </c>
      <c r="E74" s="176" t="s">
        <v>387</v>
      </c>
      <c r="F74" s="44" t="s">
        <v>86</v>
      </c>
      <c r="G74" s="28" t="s">
        <v>208</v>
      </c>
      <c r="H74" s="62">
        <v>7</v>
      </c>
    </row>
    <row r="75" spans="2:8" s="45" customFormat="1" ht="28.5">
      <c r="B75" s="41">
        <v>8</v>
      </c>
      <c r="C75" s="42" t="s">
        <v>52</v>
      </c>
      <c r="D75" s="43" t="s">
        <v>206</v>
      </c>
      <c r="E75" s="176" t="s">
        <v>344</v>
      </c>
      <c r="F75" s="44" t="s">
        <v>350</v>
      </c>
      <c r="G75" s="28" t="s">
        <v>241</v>
      </c>
      <c r="H75" s="48">
        <v>60000</v>
      </c>
    </row>
    <row r="76" spans="2:8" s="45" customFormat="1" ht="69" customHeight="1">
      <c r="B76" s="41">
        <v>9</v>
      </c>
      <c r="C76" s="42" t="s">
        <v>52</v>
      </c>
      <c r="D76" s="43" t="s">
        <v>206</v>
      </c>
      <c r="E76" s="176" t="s">
        <v>388</v>
      </c>
      <c r="F76" s="44" t="s">
        <v>207</v>
      </c>
      <c r="G76" s="28" t="s">
        <v>208</v>
      </c>
      <c r="H76" s="62">
        <v>3.4</v>
      </c>
    </row>
    <row r="77" spans="2:8" s="45" customFormat="1" ht="57">
      <c r="B77" s="41">
        <v>10</v>
      </c>
      <c r="C77" s="42" t="s">
        <v>52</v>
      </c>
      <c r="D77" s="43" t="s">
        <v>206</v>
      </c>
      <c r="E77" s="176" t="s">
        <v>389</v>
      </c>
      <c r="F77" s="44" t="s">
        <v>207</v>
      </c>
      <c r="G77" s="28" t="s">
        <v>208</v>
      </c>
      <c r="H77" s="62">
        <v>0.8</v>
      </c>
    </row>
    <row r="78" spans="2:8" s="45" customFormat="1" ht="42.75">
      <c r="B78" s="41">
        <v>11</v>
      </c>
      <c r="C78" s="42" t="s">
        <v>52</v>
      </c>
      <c r="D78" s="43" t="s">
        <v>206</v>
      </c>
      <c r="E78" s="176" t="s">
        <v>390</v>
      </c>
      <c r="F78" s="44" t="s">
        <v>207</v>
      </c>
      <c r="G78" s="28" t="s">
        <v>208</v>
      </c>
      <c r="H78" s="62">
        <v>3</v>
      </c>
    </row>
    <row r="79" spans="2:8" s="45" customFormat="1" ht="14.25">
      <c r="B79" s="49">
        <v>12</v>
      </c>
      <c r="C79" s="173" t="s">
        <v>52</v>
      </c>
      <c r="D79" s="27" t="s">
        <v>210</v>
      </c>
      <c r="E79" s="58" t="s">
        <v>360</v>
      </c>
      <c r="F79" s="50" t="s">
        <v>86</v>
      </c>
      <c r="G79" s="30"/>
      <c r="H79" s="59"/>
    </row>
    <row r="80" spans="2:8" s="45" customFormat="1" ht="14.25">
      <c r="B80" s="49">
        <v>13</v>
      </c>
      <c r="C80" s="173" t="s">
        <v>52</v>
      </c>
      <c r="D80" s="27" t="s">
        <v>210</v>
      </c>
      <c r="E80" s="58" t="s">
        <v>391</v>
      </c>
      <c r="F80" s="50" t="s">
        <v>86</v>
      </c>
      <c r="G80" s="30"/>
      <c r="H80" s="59"/>
    </row>
    <row r="81" spans="2:8" s="45" customFormat="1" ht="14.25">
      <c r="B81" s="49">
        <v>14</v>
      </c>
      <c r="C81" s="173" t="s">
        <v>52</v>
      </c>
      <c r="D81" s="27" t="s">
        <v>210</v>
      </c>
      <c r="E81" s="58" t="s">
        <v>392</v>
      </c>
      <c r="F81" s="50" t="s">
        <v>86</v>
      </c>
      <c r="G81" s="30"/>
      <c r="H81" s="59"/>
    </row>
    <row r="82" spans="2:8" s="45" customFormat="1" ht="14.25">
      <c r="B82" s="49">
        <v>15</v>
      </c>
      <c r="C82" s="173" t="s">
        <v>52</v>
      </c>
      <c r="D82" s="27" t="s">
        <v>210</v>
      </c>
      <c r="E82" s="58" t="s">
        <v>393</v>
      </c>
      <c r="F82" s="50" t="s">
        <v>314</v>
      </c>
      <c r="G82" s="30"/>
      <c r="H82" s="59"/>
    </row>
    <row r="83" spans="2:8" s="45" customFormat="1" ht="14.25">
      <c r="B83" s="49">
        <v>16</v>
      </c>
      <c r="C83" s="173" t="s">
        <v>52</v>
      </c>
      <c r="D83" s="27" t="s">
        <v>210</v>
      </c>
      <c r="E83" s="58" t="s">
        <v>394</v>
      </c>
      <c r="F83" s="50" t="s">
        <v>314</v>
      </c>
      <c r="G83" s="30"/>
      <c r="H83" s="59"/>
    </row>
    <row r="84" spans="2:8" s="45" customFormat="1" ht="14.25">
      <c r="B84" s="49">
        <v>17</v>
      </c>
      <c r="C84" s="173" t="s">
        <v>52</v>
      </c>
      <c r="D84" s="27" t="s">
        <v>210</v>
      </c>
      <c r="E84" s="58" t="s">
        <v>395</v>
      </c>
      <c r="F84" s="50" t="s">
        <v>86</v>
      </c>
      <c r="G84" s="30"/>
      <c r="H84" s="59"/>
    </row>
    <row r="85" spans="2:8" s="45" customFormat="1" ht="14.25">
      <c r="B85" s="49">
        <v>18</v>
      </c>
      <c r="C85" s="173" t="s">
        <v>52</v>
      </c>
      <c r="D85" s="27" t="s">
        <v>210</v>
      </c>
      <c r="E85" s="177" t="s">
        <v>396</v>
      </c>
      <c r="F85" s="50" t="s">
        <v>314</v>
      </c>
      <c r="G85" s="30"/>
      <c r="H85" s="59"/>
    </row>
    <row r="86" spans="2:8" s="45" customFormat="1" ht="14.25">
      <c r="B86" s="49">
        <v>19</v>
      </c>
      <c r="C86" s="173" t="s">
        <v>52</v>
      </c>
      <c r="D86" s="27" t="s">
        <v>210</v>
      </c>
      <c r="E86" s="58" t="s">
        <v>361</v>
      </c>
      <c r="F86" s="50" t="s">
        <v>86</v>
      </c>
      <c r="G86" s="30"/>
      <c r="H86" s="59"/>
    </row>
    <row r="87" spans="2:8" s="45" customFormat="1" ht="13.5">
      <c r="B87" s="285" t="s">
        <v>304</v>
      </c>
      <c r="C87" s="285"/>
      <c r="D87" s="285"/>
      <c r="E87" s="285"/>
      <c r="F87" s="285"/>
      <c r="G87" s="54" t="s">
        <v>208</v>
      </c>
      <c r="H87" s="55">
        <f>+H68+H69+H70+H71+H72+H73+H76+H77+H78</f>
        <v>20.5</v>
      </c>
    </row>
    <row r="88" spans="2:8" s="45" customFormat="1" ht="18" customHeight="1">
      <c r="B88" s="285" t="s">
        <v>34</v>
      </c>
      <c r="C88" s="285"/>
      <c r="D88" s="285"/>
      <c r="E88" s="285"/>
      <c r="F88" s="285"/>
      <c r="G88" s="54" t="s">
        <v>233</v>
      </c>
      <c r="H88" s="209">
        <f>+H75</f>
        <v>60000</v>
      </c>
    </row>
    <row r="89" spans="2:8" s="45" customFormat="1" ht="13.5">
      <c r="B89" s="285" t="s">
        <v>212</v>
      </c>
      <c r="C89" s="285"/>
      <c r="D89" s="285"/>
      <c r="E89" s="285"/>
      <c r="F89" s="285"/>
      <c r="G89" s="54" t="s">
        <v>208</v>
      </c>
      <c r="H89" s="174">
        <f>+H74</f>
        <v>7</v>
      </c>
    </row>
    <row r="90" spans="2:8" s="45" customFormat="1" ht="24.75" customHeight="1">
      <c r="B90" s="41">
        <v>1</v>
      </c>
      <c r="C90" s="42" t="s">
        <v>53</v>
      </c>
      <c r="D90" s="43" t="s">
        <v>206</v>
      </c>
      <c r="E90" s="26" t="s">
        <v>397</v>
      </c>
      <c r="F90" s="44" t="s">
        <v>207</v>
      </c>
      <c r="G90" s="28" t="s">
        <v>208</v>
      </c>
      <c r="H90" s="46">
        <v>3</v>
      </c>
    </row>
    <row r="91" spans="2:8" s="45" customFormat="1" ht="24.75" customHeight="1">
      <c r="B91" s="41">
        <f>+B90+1</f>
        <v>2</v>
      </c>
      <c r="C91" s="42" t="s">
        <v>53</v>
      </c>
      <c r="D91" s="43" t="s">
        <v>206</v>
      </c>
      <c r="E91" s="26" t="s">
        <v>398</v>
      </c>
      <c r="F91" s="44" t="s">
        <v>207</v>
      </c>
      <c r="G91" s="28" t="s">
        <v>208</v>
      </c>
      <c r="H91" s="46">
        <v>1.5</v>
      </c>
    </row>
    <row r="92" spans="2:8" s="45" customFormat="1" ht="24.75" customHeight="1">
      <c r="B92" s="41">
        <f>+B91+1</f>
        <v>3</v>
      </c>
      <c r="C92" s="42" t="s">
        <v>53</v>
      </c>
      <c r="D92" s="43" t="s">
        <v>206</v>
      </c>
      <c r="E92" s="26" t="s">
        <v>399</v>
      </c>
      <c r="F92" s="44" t="s">
        <v>207</v>
      </c>
      <c r="G92" s="28" t="s">
        <v>208</v>
      </c>
      <c r="H92" s="46">
        <v>2</v>
      </c>
    </row>
    <row r="93" spans="2:10" s="45" customFormat="1" ht="24.75" customHeight="1">
      <c r="B93" s="41">
        <f>+B92+1</f>
        <v>4</v>
      </c>
      <c r="C93" s="42" t="s">
        <v>53</v>
      </c>
      <c r="D93" s="43" t="s">
        <v>206</v>
      </c>
      <c r="E93" s="26" t="s">
        <v>400</v>
      </c>
      <c r="F93" s="44" t="s">
        <v>207</v>
      </c>
      <c r="G93" s="28" t="s">
        <v>208</v>
      </c>
      <c r="H93" s="46">
        <v>1.5</v>
      </c>
      <c r="J93" s="47"/>
    </row>
    <row r="94" spans="2:8" s="45" customFormat="1" ht="42.75">
      <c r="B94" s="41">
        <f>+B93+1</f>
        <v>5</v>
      </c>
      <c r="C94" s="42" t="s">
        <v>53</v>
      </c>
      <c r="D94" s="43" t="s">
        <v>206</v>
      </c>
      <c r="E94" s="26" t="s">
        <v>401</v>
      </c>
      <c r="F94" s="44" t="s">
        <v>207</v>
      </c>
      <c r="G94" s="28" t="s">
        <v>208</v>
      </c>
      <c r="H94" s="46">
        <v>3</v>
      </c>
    </row>
    <row r="95" spans="2:8" s="45" customFormat="1" ht="24.75" customHeight="1">
      <c r="B95" s="41">
        <f aca="true" t="shared" si="0" ref="B95:B104">+B94+1</f>
        <v>6</v>
      </c>
      <c r="C95" s="42" t="s">
        <v>53</v>
      </c>
      <c r="D95" s="43" t="s">
        <v>206</v>
      </c>
      <c r="E95" s="26" t="s">
        <v>402</v>
      </c>
      <c r="F95" s="44" t="s">
        <v>207</v>
      </c>
      <c r="G95" s="28" t="s">
        <v>208</v>
      </c>
      <c r="H95" s="46">
        <v>4.5</v>
      </c>
    </row>
    <row r="96" spans="2:8" s="45" customFormat="1" ht="24.75" customHeight="1">
      <c r="B96" s="41">
        <f t="shared" si="0"/>
        <v>7</v>
      </c>
      <c r="C96" s="42" t="s">
        <v>53</v>
      </c>
      <c r="D96" s="43" t="s">
        <v>206</v>
      </c>
      <c r="E96" s="26" t="s">
        <v>0</v>
      </c>
      <c r="F96" s="44" t="s">
        <v>207</v>
      </c>
      <c r="G96" s="28" t="s">
        <v>208</v>
      </c>
      <c r="H96" s="46">
        <v>2</v>
      </c>
    </row>
    <row r="97" spans="2:8" s="45" customFormat="1" ht="24.75" customHeight="1">
      <c r="B97" s="41">
        <f t="shared" si="0"/>
        <v>8</v>
      </c>
      <c r="C97" s="42" t="s">
        <v>53</v>
      </c>
      <c r="D97" s="43" t="s">
        <v>206</v>
      </c>
      <c r="E97" s="26" t="s">
        <v>1</v>
      </c>
      <c r="F97" s="44" t="s">
        <v>207</v>
      </c>
      <c r="G97" s="28" t="s">
        <v>208</v>
      </c>
      <c r="H97" s="46">
        <v>2</v>
      </c>
    </row>
    <row r="98" spans="2:8" s="45" customFormat="1" ht="24.75" customHeight="1">
      <c r="B98" s="41">
        <f t="shared" si="0"/>
        <v>9</v>
      </c>
      <c r="C98" s="42" t="s">
        <v>53</v>
      </c>
      <c r="D98" s="43" t="s">
        <v>206</v>
      </c>
      <c r="E98" s="26" t="s">
        <v>2</v>
      </c>
      <c r="F98" s="44" t="s">
        <v>207</v>
      </c>
      <c r="G98" s="28" t="s">
        <v>208</v>
      </c>
      <c r="H98" s="46">
        <v>1.5</v>
      </c>
    </row>
    <row r="99" spans="2:8" s="45" customFormat="1" ht="24.75" customHeight="1">
      <c r="B99" s="41">
        <f t="shared" si="0"/>
        <v>10</v>
      </c>
      <c r="C99" s="42" t="s">
        <v>53</v>
      </c>
      <c r="D99" s="43" t="s">
        <v>206</v>
      </c>
      <c r="E99" s="26" t="s">
        <v>3</v>
      </c>
      <c r="F99" s="44" t="s">
        <v>240</v>
      </c>
      <c r="G99" s="28" t="s">
        <v>208</v>
      </c>
      <c r="H99" s="46">
        <v>2.5</v>
      </c>
    </row>
    <row r="100" spans="2:8" s="45" customFormat="1" ht="57">
      <c r="B100" s="41">
        <f t="shared" si="0"/>
        <v>11</v>
      </c>
      <c r="C100" s="42" t="s">
        <v>53</v>
      </c>
      <c r="D100" s="43" t="s">
        <v>206</v>
      </c>
      <c r="E100" s="26" t="s">
        <v>4</v>
      </c>
      <c r="F100" s="44" t="s">
        <v>240</v>
      </c>
      <c r="G100" s="28" t="s">
        <v>208</v>
      </c>
      <c r="H100" s="46">
        <v>1</v>
      </c>
    </row>
    <row r="101" spans="2:8" s="45" customFormat="1" ht="24.75" customHeight="1">
      <c r="B101" s="41">
        <f t="shared" si="0"/>
        <v>12</v>
      </c>
      <c r="C101" s="42" t="s">
        <v>53</v>
      </c>
      <c r="D101" s="43" t="s">
        <v>206</v>
      </c>
      <c r="E101" s="26" t="s">
        <v>387</v>
      </c>
      <c r="F101" s="44" t="s">
        <v>86</v>
      </c>
      <c r="G101" s="28" t="s">
        <v>208</v>
      </c>
      <c r="H101" s="46">
        <v>22</v>
      </c>
    </row>
    <row r="102" spans="2:8" s="45" customFormat="1" ht="24.75" customHeight="1">
      <c r="B102" s="41">
        <f t="shared" si="0"/>
        <v>13</v>
      </c>
      <c r="C102" s="42" t="s">
        <v>53</v>
      </c>
      <c r="D102" s="43" t="s">
        <v>206</v>
      </c>
      <c r="E102" s="26" t="s">
        <v>344</v>
      </c>
      <c r="F102" s="44" t="s">
        <v>350</v>
      </c>
      <c r="G102" s="28" t="s">
        <v>241</v>
      </c>
      <c r="H102" s="48">
        <v>25000</v>
      </c>
    </row>
    <row r="103" spans="2:8" s="45" customFormat="1" ht="39.75" customHeight="1">
      <c r="B103" s="41">
        <f t="shared" si="0"/>
        <v>14</v>
      </c>
      <c r="C103" s="42" t="s">
        <v>53</v>
      </c>
      <c r="D103" s="43" t="s">
        <v>206</v>
      </c>
      <c r="E103" s="26" t="s">
        <v>5</v>
      </c>
      <c r="F103" s="44" t="s">
        <v>207</v>
      </c>
      <c r="G103" s="28" t="s">
        <v>208</v>
      </c>
      <c r="H103" s="46">
        <v>6</v>
      </c>
    </row>
    <row r="104" spans="2:8" s="45" customFormat="1" ht="28.5">
      <c r="B104" s="41">
        <f t="shared" si="0"/>
        <v>15</v>
      </c>
      <c r="C104" s="42" t="s">
        <v>53</v>
      </c>
      <c r="D104" s="43" t="s">
        <v>206</v>
      </c>
      <c r="E104" s="26" t="s">
        <v>6</v>
      </c>
      <c r="F104" s="44" t="s">
        <v>207</v>
      </c>
      <c r="G104" s="28" t="s">
        <v>208</v>
      </c>
      <c r="H104" s="46">
        <v>4</v>
      </c>
    </row>
    <row r="105" spans="2:8" s="45" customFormat="1" ht="18" customHeight="1">
      <c r="B105" s="49">
        <v>16</v>
      </c>
      <c r="C105" s="50" t="s">
        <v>53</v>
      </c>
      <c r="D105" s="27" t="s">
        <v>210</v>
      </c>
      <c r="E105" s="29" t="s">
        <v>7</v>
      </c>
      <c r="F105" s="51" t="s">
        <v>314</v>
      </c>
      <c r="G105" s="52"/>
      <c r="H105" s="53"/>
    </row>
    <row r="106" spans="2:8" s="45" customFormat="1" ht="18" customHeight="1">
      <c r="B106" s="49">
        <v>17</v>
      </c>
      <c r="C106" s="50" t="s">
        <v>53</v>
      </c>
      <c r="D106" s="27" t="s">
        <v>210</v>
      </c>
      <c r="E106" s="29" t="s">
        <v>8</v>
      </c>
      <c r="F106" s="51" t="s">
        <v>314</v>
      </c>
      <c r="G106" s="52"/>
      <c r="H106" s="53"/>
    </row>
    <row r="107" spans="2:8" s="45" customFormat="1" ht="24" customHeight="1">
      <c r="B107" s="49">
        <v>18</v>
      </c>
      <c r="C107" s="50" t="s">
        <v>53</v>
      </c>
      <c r="D107" s="27" t="s">
        <v>210</v>
      </c>
      <c r="E107" s="29" t="s">
        <v>360</v>
      </c>
      <c r="F107" s="51" t="s">
        <v>86</v>
      </c>
      <c r="G107" s="52"/>
      <c r="H107" s="53"/>
    </row>
    <row r="108" spans="2:8" s="45" customFormat="1" ht="18" customHeight="1">
      <c r="B108" s="49">
        <v>19</v>
      </c>
      <c r="C108" s="50" t="s">
        <v>53</v>
      </c>
      <c r="D108" s="27" t="s">
        <v>210</v>
      </c>
      <c r="E108" s="29" t="s">
        <v>361</v>
      </c>
      <c r="F108" s="51" t="s">
        <v>86</v>
      </c>
      <c r="G108" s="52"/>
      <c r="H108" s="53"/>
    </row>
    <row r="109" spans="2:8" s="45" customFormat="1" ht="18" customHeight="1">
      <c r="B109" s="285" t="s">
        <v>303</v>
      </c>
      <c r="C109" s="285"/>
      <c r="D109" s="285"/>
      <c r="E109" s="285"/>
      <c r="F109" s="285"/>
      <c r="G109" s="54" t="s">
        <v>208</v>
      </c>
      <c r="H109" s="55">
        <f>+H90+H91+H92+H93+H94+H95+H96+H103+H104</f>
        <v>27.5</v>
      </c>
    </row>
    <row r="110" spans="2:8" s="45" customFormat="1" ht="18" customHeight="1">
      <c r="B110" s="285" t="s">
        <v>35</v>
      </c>
      <c r="C110" s="285"/>
      <c r="D110" s="285"/>
      <c r="E110" s="285"/>
      <c r="F110" s="285"/>
      <c r="G110" s="54" t="s">
        <v>208</v>
      </c>
      <c r="H110" s="208">
        <f>+H102</f>
        <v>25000</v>
      </c>
    </row>
    <row r="111" spans="2:8" s="45" customFormat="1" ht="18" customHeight="1">
      <c r="B111" s="285" t="s">
        <v>36</v>
      </c>
      <c r="C111" s="285"/>
      <c r="D111" s="285"/>
      <c r="E111" s="285"/>
      <c r="F111" s="285"/>
      <c r="G111" s="54" t="s">
        <v>208</v>
      </c>
      <c r="H111" s="55">
        <f>+H97+H98+H99+H100</f>
        <v>7</v>
      </c>
    </row>
    <row r="112" spans="2:8" s="45" customFormat="1" ht="18" customHeight="1">
      <c r="B112" s="285" t="s">
        <v>213</v>
      </c>
      <c r="C112" s="285"/>
      <c r="D112" s="285"/>
      <c r="E112" s="285"/>
      <c r="F112" s="285"/>
      <c r="G112" s="54" t="s">
        <v>209</v>
      </c>
      <c r="H112" s="174">
        <f>+H101</f>
        <v>22</v>
      </c>
    </row>
    <row r="113" spans="2:8" s="45" customFormat="1" ht="86.25">
      <c r="B113" s="60">
        <v>1</v>
      </c>
      <c r="C113" s="61" t="s">
        <v>54</v>
      </c>
      <c r="D113" s="61" t="s">
        <v>206</v>
      </c>
      <c r="E113" s="31" t="s">
        <v>9</v>
      </c>
      <c r="F113" s="44" t="s">
        <v>207</v>
      </c>
      <c r="G113" s="32" t="s">
        <v>208</v>
      </c>
      <c r="H113" s="46">
        <v>0.5</v>
      </c>
    </row>
    <row r="114" spans="2:8" s="45" customFormat="1" ht="42.75">
      <c r="B114" s="60">
        <v>2</v>
      </c>
      <c r="C114" s="61" t="s">
        <v>54</v>
      </c>
      <c r="D114" s="61" t="s">
        <v>206</v>
      </c>
      <c r="E114" s="31" t="s">
        <v>10</v>
      </c>
      <c r="F114" s="44" t="s">
        <v>207</v>
      </c>
      <c r="G114" s="32" t="s">
        <v>208</v>
      </c>
      <c r="H114" s="46">
        <v>3</v>
      </c>
    </row>
    <row r="115" spans="2:8" s="45" customFormat="1" ht="42.75">
      <c r="B115" s="60">
        <f>+B114+1</f>
        <v>3</v>
      </c>
      <c r="C115" s="61" t="s">
        <v>54</v>
      </c>
      <c r="D115" s="61" t="s">
        <v>206</v>
      </c>
      <c r="E115" s="31" t="s">
        <v>11</v>
      </c>
      <c r="F115" s="44" t="s">
        <v>207</v>
      </c>
      <c r="G115" s="32" t="s">
        <v>208</v>
      </c>
      <c r="H115" s="46">
        <v>1</v>
      </c>
    </row>
    <row r="116" spans="2:8" s="45" customFormat="1" ht="42.75">
      <c r="B116" s="60">
        <f aca="true" t="shared" si="1" ref="B116:B121">+B115+1</f>
        <v>4</v>
      </c>
      <c r="C116" s="61" t="s">
        <v>54</v>
      </c>
      <c r="D116" s="61" t="s">
        <v>206</v>
      </c>
      <c r="E116" s="31" t="s">
        <v>12</v>
      </c>
      <c r="F116" s="44" t="s">
        <v>207</v>
      </c>
      <c r="G116" s="32" t="s">
        <v>208</v>
      </c>
      <c r="H116" s="46">
        <v>5</v>
      </c>
    </row>
    <row r="117" spans="2:8" s="45" customFormat="1" ht="28.5">
      <c r="B117" s="60">
        <f t="shared" si="1"/>
        <v>5</v>
      </c>
      <c r="C117" s="61" t="s">
        <v>54</v>
      </c>
      <c r="D117" s="61" t="s">
        <v>206</v>
      </c>
      <c r="E117" s="31" t="s">
        <v>13</v>
      </c>
      <c r="F117" s="44" t="s">
        <v>207</v>
      </c>
      <c r="G117" s="32" t="s">
        <v>208</v>
      </c>
      <c r="H117" s="46">
        <v>1</v>
      </c>
    </row>
    <row r="118" spans="2:8" s="45" customFormat="1" ht="24" customHeight="1">
      <c r="B118" s="60">
        <f t="shared" si="1"/>
        <v>6</v>
      </c>
      <c r="C118" s="61" t="s">
        <v>54</v>
      </c>
      <c r="D118" s="61" t="s">
        <v>206</v>
      </c>
      <c r="E118" s="31" t="s">
        <v>387</v>
      </c>
      <c r="F118" s="44" t="s">
        <v>86</v>
      </c>
      <c r="G118" s="32" t="s">
        <v>208</v>
      </c>
      <c r="H118" s="46">
        <v>10</v>
      </c>
    </row>
    <row r="119" spans="2:8" s="45" customFormat="1" ht="24" customHeight="1">
      <c r="B119" s="60">
        <f t="shared" si="1"/>
        <v>7</v>
      </c>
      <c r="C119" s="61" t="s">
        <v>54</v>
      </c>
      <c r="D119" s="61" t="s">
        <v>206</v>
      </c>
      <c r="E119" s="31" t="s">
        <v>344</v>
      </c>
      <c r="F119" s="44" t="s">
        <v>350</v>
      </c>
      <c r="G119" s="32" t="s">
        <v>241</v>
      </c>
      <c r="H119" s="48">
        <v>82000</v>
      </c>
    </row>
    <row r="120" spans="2:8" s="45" customFormat="1" ht="28.5">
      <c r="B120" s="60">
        <f t="shared" si="1"/>
        <v>8</v>
      </c>
      <c r="C120" s="61" t="s">
        <v>54</v>
      </c>
      <c r="D120" s="61" t="s">
        <v>206</v>
      </c>
      <c r="E120" s="31" t="s">
        <v>14</v>
      </c>
      <c r="F120" s="44" t="s">
        <v>207</v>
      </c>
      <c r="G120" s="32" t="s">
        <v>208</v>
      </c>
      <c r="H120" s="46">
        <v>5</v>
      </c>
    </row>
    <row r="121" spans="2:8" s="45" customFormat="1" ht="86.25">
      <c r="B121" s="60">
        <f t="shared" si="1"/>
        <v>9</v>
      </c>
      <c r="C121" s="61" t="s">
        <v>54</v>
      </c>
      <c r="D121" s="61" t="s">
        <v>206</v>
      </c>
      <c r="E121" s="31" t="s">
        <v>15</v>
      </c>
      <c r="F121" s="44" t="s">
        <v>207</v>
      </c>
      <c r="G121" s="32" t="s">
        <v>208</v>
      </c>
      <c r="H121" s="46">
        <v>8</v>
      </c>
    </row>
    <row r="122" spans="2:8" s="45" customFormat="1" ht="18" customHeight="1">
      <c r="B122" s="49">
        <v>10</v>
      </c>
      <c r="C122" s="49" t="s">
        <v>54</v>
      </c>
      <c r="D122" s="173" t="s">
        <v>210</v>
      </c>
      <c r="E122" s="27" t="s">
        <v>360</v>
      </c>
      <c r="F122" s="29" t="s">
        <v>86</v>
      </c>
      <c r="G122" s="51"/>
      <c r="H122" s="52"/>
    </row>
    <row r="123" spans="2:8" s="45" customFormat="1" ht="18" customHeight="1">
      <c r="B123" s="49">
        <v>11</v>
      </c>
      <c r="C123" s="49" t="s">
        <v>54</v>
      </c>
      <c r="D123" s="173" t="s">
        <v>210</v>
      </c>
      <c r="E123" s="27" t="s">
        <v>361</v>
      </c>
      <c r="F123" s="29" t="s">
        <v>86</v>
      </c>
      <c r="G123" s="51"/>
      <c r="H123" s="52"/>
    </row>
    <row r="124" spans="2:8" s="45" customFormat="1" ht="18" customHeight="1">
      <c r="B124" s="49">
        <v>12</v>
      </c>
      <c r="C124" s="49" t="s">
        <v>54</v>
      </c>
      <c r="D124" s="173" t="s">
        <v>210</v>
      </c>
      <c r="E124" s="27" t="s">
        <v>16</v>
      </c>
      <c r="F124" s="29" t="s">
        <v>314</v>
      </c>
      <c r="G124" s="51"/>
      <c r="H124" s="52"/>
    </row>
    <row r="125" spans="2:8" s="45" customFormat="1" ht="18" customHeight="1">
      <c r="B125" s="49">
        <v>13</v>
      </c>
      <c r="C125" s="49" t="s">
        <v>54</v>
      </c>
      <c r="D125" s="173" t="s">
        <v>210</v>
      </c>
      <c r="E125" s="27" t="s">
        <v>17</v>
      </c>
      <c r="F125" s="29" t="s">
        <v>314</v>
      </c>
      <c r="G125" s="51"/>
      <c r="H125" s="52"/>
    </row>
    <row r="126" spans="2:8" s="45" customFormat="1" ht="18" customHeight="1">
      <c r="B126" s="49">
        <v>14</v>
      </c>
      <c r="C126" s="49" t="s">
        <v>54</v>
      </c>
      <c r="D126" s="173" t="s">
        <v>210</v>
      </c>
      <c r="E126" s="27" t="s">
        <v>18</v>
      </c>
      <c r="F126" s="29" t="s">
        <v>314</v>
      </c>
      <c r="G126" s="51"/>
      <c r="H126" s="52"/>
    </row>
    <row r="127" spans="2:8" s="45" customFormat="1" ht="18" customHeight="1">
      <c r="B127" s="49">
        <v>15</v>
      </c>
      <c r="C127" s="49" t="s">
        <v>54</v>
      </c>
      <c r="D127" s="173" t="s">
        <v>210</v>
      </c>
      <c r="E127" s="27" t="s">
        <v>19</v>
      </c>
      <c r="F127" s="29" t="s">
        <v>314</v>
      </c>
      <c r="G127" s="51"/>
      <c r="H127" s="52"/>
    </row>
    <row r="128" spans="2:8" s="45" customFormat="1" ht="18" customHeight="1">
      <c r="B128" s="49">
        <v>16</v>
      </c>
      <c r="C128" s="49" t="s">
        <v>54</v>
      </c>
      <c r="D128" s="173" t="s">
        <v>210</v>
      </c>
      <c r="E128" s="27" t="s">
        <v>20</v>
      </c>
      <c r="F128" s="29" t="s">
        <v>314</v>
      </c>
      <c r="G128" s="51"/>
      <c r="H128" s="52"/>
    </row>
    <row r="129" spans="2:8" s="45" customFormat="1" ht="13.5">
      <c r="B129" s="285" t="s">
        <v>302</v>
      </c>
      <c r="C129" s="285"/>
      <c r="D129" s="285"/>
      <c r="E129" s="285"/>
      <c r="F129" s="285"/>
      <c r="G129" s="54" t="s">
        <v>208</v>
      </c>
      <c r="H129" s="55">
        <f>+H113+H114+H115+H116+H117+H120+H121</f>
        <v>23.5</v>
      </c>
    </row>
    <row r="130" spans="2:8" s="45" customFormat="1" ht="13.5">
      <c r="B130" s="285" t="s">
        <v>37</v>
      </c>
      <c r="C130" s="285"/>
      <c r="D130" s="285"/>
      <c r="E130" s="285"/>
      <c r="F130" s="285"/>
      <c r="G130" s="54" t="s">
        <v>241</v>
      </c>
      <c r="H130" s="208">
        <f>+H119</f>
        <v>82000</v>
      </c>
    </row>
    <row r="131" spans="2:8" s="45" customFormat="1" ht="13.5">
      <c r="B131" s="285" t="s">
        <v>214</v>
      </c>
      <c r="C131" s="285"/>
      <c r="D131" s="285"/>
      <c r="E131" s="285"/>
      <c r="F131" s="285"/>
      <c r="G131" s="54" t="s">
        <v>208</v>
      </c>
      <c r="H131" s="174">
        <f>+H118</f>
        <v>10</v>
      </c>
    </row>
    <row r="132" spans="2:10" s="45" customFormat="1" ht="42.75">
      <c r="B132" s="41">
        <v>1</v>
      </c>
      <c r="C132" s="42" t="s">
        <v>55</v>
      </c>
      <c r="D132" s="43" t="s">
        <v>206</v>
      </c>
      <c r="E132" s="26" t="s">
        <v>21</v>
      </c>
      <c r="F132" s="44" t="s">
        <v>207</v>
      </c>
      <c r="G132" s="28" t="s">
        <v>208</v>
      </c>
      <c r="H132" s="62">
        <v>1</v>
      </c>
      <c r="J132" s="63"/>
    </row>
    <row r="133" spans="2:10" s="45" customFormat="1" ht="26.25" customHeight="1">
      <c r="B133" s="41">
        <v>2</v>
      </c>
      <c r="C133" s="42" t="s">
        <v>55</v>
      </c>
      <c r="D133" s="43" t="s">
        <v>206</v>
      </c>
      <c r="E133" s="26" t="s">
        <v>22</v>
      </c>
      <c r="F133" s="44" t="s">
        <v>207</v>
      </c>
      <c r="G133" s="28" t="s">
        <v>208</v>
      </c>
      <c r="H133" s="62">
        <v>1</v>
      </c>
      <c r="J133" s="63"/>
    </row>
    <row r="134" spans="2:10" s="45" customFormat="1" ht="26.25" customHeight="1">
      <c r="B134" s="41">
        <v>3</v>
      </c>
      <c r="C134" s="42" t="s">
        <v>55</v>
      </c>
      <c r="D134" s="43" t="s">
        <v>206</v>
      </c>
      <c r="E134" s="26" t="s">
        <v>23</v>
      </c>
      <c r="F134" s="44" t="s">
        <v>207</v>
      </c>
      <c r="G134" s="28" t="s">
        <v>208</v>
      </c>
      <c r="H134" s="62">
        <v>1</v>
      </c>
      <c r="J134" s="63"/>
    </row>
    <row r="135" spans="2:10" s="45" customFormat="1" ht="26.25" customHeight="1">
      <c r="B135" s="41">
        <v>4</v>
      </c>
      <c r="C135" s="42" t="s">
        <v>55</v>
      </c>
      <c r="D135" s="43" t="s">
        <v>206</v>
      </c>
      <c r="E135" s="26" t="s">
        <v>387</v>
      </c>
      <c r="F135" s="44" t="s">
        <v>86</v>
      </c>
      <c r="G135" s="28" t="s">
        <v>208</v>
      </c>
      <c r="H135" s="62">
        <v>1.5</v>
      </c>
      <c r="J135" s="63"/>
    </row>
    <row r="136" spans="2:10" s="45" customFormat="1" ht="26.25" customHeight="1">
      <c r="B136" s="41">
        <v>5</v>
      </c>
      <c r="C136" s="42" t="s">
        <v>55</v>
      </c>
      <c r="D136" s="43" t="s">
        <v>206</v>
      </c>
      <c r="E136" s="26" t="s">
        <v>344</v>
      </c>
      <c r="F136" s="44" t="s">
        <v>350</v>
      </c>
      <c r="G136" s="28" t="s">
        <v>241</v>
      </c>
      <c r="H136" s="48">
        <v>11000</v>
      </c>
      <c r="J136" s="63"/>
    </row>
    <row r="137" spans="2:10" s="45" customFormat="1" ht="26.25" customHeight="1">
      <c r="B137" s="41">
        <v>6</v>
      </c>
      <c r="C137" s="42" t="s">
        <v>55</v>
      </c>
      <c r="D137" s="43" t="s">
        <v>206</v>
      </c>
      <c r="E137" s="26" t="s">
        <v>24</v>
      </c>
      <c r="F137" s="44" t="s">
        <v>352</v>
      </c>
      <c r="G137" s="28" t="s">
        <v>353</v>
      </c>
      <c r="H137" s="48">
        <v>1</v>
      </c>
      <c r="J137" s="63"/>
    </row>
    <row r="138" spans="2:10" s="45" customFormat="1" ht="23.25" customHeight="1">
      <c r="B138" s="41">
        <v>7</v>
      </c>
      <c r="C138" s="42" t="s">
        <v>55</v>
      </c>
      <c r="D138" s="43" t="s">
        <v>206</v>
      </c>
      <c r="E138" s="26" t="s">
        <v>25</v>
      </c>
      <c r="F138" s="44" t="s">
        <v>352</v>
      </c>
      <c r="G138" s="28" t="s">
        <v>353</v>
      </c>
      <c r="H138" s="48">
        <v>1</v>
      </c>
      <c r="J138" s="63"/>
    </row>
    <row r="139" spans="2:10" s="45" customFormat="1" ht="13.5" customHeight="1">
      <c r="B139" s="41">
        <v>8</v>
      </c>
      <c r="C139" s="42" t="s">
        <v>55</v>
      </c>
      <c r="D139" s="43" t="s">
        <v>206</v>
      </c>
      <c r="E139" s="26" t="s">
        <v>26</v>
      </c>
      <c r="F139" s="44" t="s">
        <v>352</v>
      </c>
      <c r="G139" s="28" t="s">
        <v>353</v>
      </c>
      <c r="H139" s="48">
        <v>1</v>
      </c>
      <c r="J139" s="63"/>
    </row>
    <row r="140" spans="2:10" s="45" customFormat="1" ht="57">
      <c r="B140" s="41">
        <v>9</v>
      </c>
      <c r="C140" s="42" t="s">
        <v>55</v>
      </c>
      <c r="D140" s="43" t="s">
        <v>206</v>
      </c>
      <c r="E140" s="26" t="s">
        <v>27</v>
      </c>
      <c r="F140" s="44" t="s">
        <v>207</v>
      </c>
      <c r="G140" s="28" t="s">
        <v>208</v>
      </c>
      <c r="H140" s="62">
        <v>4</v>
      </c>
      <c r="J140" s="63"/>
    </row>
    <row r="141" spans="2:8" s="45" customFormat="1" ht="14.25">
      <c r="B141" s="49">
        <v>10</v>
      </c>
      <c r="C141" s="173" t="s">
        <v>55</v>
      </c>
      <c r="D141" s="27" t="s">
        <v>210</v>
      </c>
      <c r="E141" s="29" t="s">
        <v>28</v>
      </c>
      <c r="F141" s="51" t="s">
        <v>314</v>
      </c>
      <c r="G141" s="52"/>
      <c r="H141" s="53"/>
    </row>
    <row r="142" spans="2:8" s="45" customFormat="1" ht="14.25">
      <c r="B142" s="49">
        <v>11</v>
      </c>
      <c r="C142" s="173" t="s">
        <v>55</v>
      </c>
      <c r="D142" s="27" t="s">
        <v>210</v>
      </c>
      <c r="E142" s="29" t="s">
        <v>29</v>
      </c>
      <c r="F142" s="51" t="s">
        <v>314</v>
      </c>
      <c r="G142" s="52"/>
      <c r="H142" s="53"/>
    </row>
    <row r="143" spans="2:8" s="45" customFormat="1" ht="14.25">
      <c r="B143" s="49">
        <v>12</v>
      </c>
      <c r="C143" s="173" t="s">
        <v>55</v>
      </c>
      <c r="D143" s="27" t="s">
        <v>210</v>
      </c>
      <c r="E143" s="29" t="s">
        <v>30</v>
      </c>
      <c r="F143" s="51" t="s">
        <v>314</v>
      </c>
      <c r="G143" s="52"/>
      <c r="H143" s="53"/>
    </row>
    <row r="144" spans="2:8" s="45" customFormat="1" ht="28.5">
      <c r="B144" s="49">
        <v>13</v>
      </c>
      <c r="C144" s="173" t="s">
        <v>55</v>
      </c>
      <c r="D144" s="27" t="s">
        <v>210</v>
      </c>
      <c r="E144" s="29" t="s">
        <v>31</v>
      </c>
      <c r="F144" s="51" t="s">
        <v>86</v>
      </c>
      <c r="G144" s="52"/>
      <c r="H144" s="53"/>
    </row>
    <row r="145" spans="2:8" s="45" customFormat="1" ht="28.5">
      <c r="B145" s="49">
        <v>14</v>
      </c>
      <c r="C145" s="173" t="s">
        <v>55</v>
      </c>
      <c r="D145" s="27" t="s">
        <v>210</v>
      </c>
      <c r="E145" s="29" t="s">
        <v>360</v>
      </c>
      <c r="F145" s="51" t="s">
        <v>86</v>
      </c>
      <c r="G145" s="52"/>
      <c r="H145" s="53"/>
    </row>
    <row r="146" spans="2:8" s="45" customFormat="1" ht="14.25">
      <c r="B146" s="49">
        <v>15</v>
      </c>
      <c r="C146" s="173" t="s">
        <v>55</v>
      </c>
      <c r="D146" s="27" t="s">
        <v>210</v>
      </c>
      <c r="E146" s="29" t="s">
        <v>361</v>
      </c>
      <c r="F146" s="51" t="s">
        <v>86</v>
      </c>
      <c r="G146" s="52"/>
      <c r="H146" s="53"/>
    </row>
    <row r="147" spans="2:8" s="45" customFormat="1" ht="18" customHeight="1">
      <c r="B147" s="285" t="s">
        <v>315</v>
      </c>
      <c r="C147" s="285"/>
      <c r="D147" s="285"/>
      <c r="E147" s="285"/>
      <c r="F147" s="285"/>
      <c r="G147" s="54" t="s">
        <v>208</v>
      </c>
      <c r="H147" s="178">
        <f>+H132+H133+H134+H140</f>
        <v>7</v>
      </c>
    </row>
    <row r="148" spans="2:8" s="45" customFormat="1" ht="18" customHeight="1">
      <c r="B148" s="285" t="s">
        <v>38</v>
      </c>
      <c r="C148" s="285"/>
      <c r="D148" s="285"/>
      <c r="E148" s="285"/>
      <c r="F148" s="285"/>
      <c r="G148" s="54" t="s">
        <v>233</v>
      </c>
      <c r="H148" s="57">
        <f>+H136</f>
        <v>11000</v>
      </c>
    </row>
    <row r="149" spans="2:8" s="45" customFormat="1" ht="13.5">
      <c r="B149" s="285" t="s">
        <v>215</v>
      </c>
      <c r="C149" s="285"/>
      <c r="D149" s="285"/>
      <c r="E149" s="285"/>
      <c r="F149" s="285"/>
      <c r="G149" s="54" t="s">
        <v>208</v>
      </c>
      <c r="H149" s="174">
        <f>+H135</f>
        <v>1.5</v>
      </c>
    </row>
    <row r="150" spans="2:8" s="45" customFormat="1" ht="18" customHeight="1">
      <c r="B150" s="285" t="s">
        <v>39</v>
      </c>
      <c r="C150" s="285"/>
      <c r="D150" s="285"/>
      <c r="E150" s="285"/>
      <c r="F150" s="285"/>
      <c r="G150" s="54" t="s">
        <v>353</v>
      </c>
      <c r="H150" s="56">
        <f>+H137+H138+H139</f>
        <v>3</v>
      </c>
    </row>
    <row r="151" spans="2:8" s="45" customFormat="1" ht="3.75" customHeight="1">
      <c r="B151" s="64"/>
      <c r="C151" s="64"/>
      <c r="D151" s="64"/>
      <c r="E151" s="64"/>
      <c r="F151" s="64"/>
      <c r="G151" s="65"/>
      <c r="H151" s="66"/>
    </row>
    <row r="152" spans="2:11" s="69" customFormat="1" ht="18">
      <c r="B152" s="232" t="s">
        <v>234</v>
      </c>
      <c r="C152" s="232"/>
      <c r="D152" s="232"/>
      <c r="E152" s="232"/>
      <c r="F152" s="232"/>
      <c r="G152" s="67" t="s">
        <v>208</v>
      </c>
      <c r="H152" s="194">
        <f>+H31+H38+H47+H64+H87+H109+H129+H147</f>
        <v>103.8</v>
      </c>
      <c r="K152" s="45"/>
    </row>
    <row r="153" spans="2:11" s="69" customFormat="1" ht="18">
      <c r="B153" s="232" t="s">
        <v>242</v>
      </c>
      <c r="C153" s="232"/>
      <c r="D153" s="232"/>
      <c r="E153" s="232"/>
      <c r="F153" s="232"/>
      <c r="G153" s="67" t="s">
        <v>208</v>
      </c>
      <c r="H153" s="68">
        <f>+H111</f>
        <v>7</v>
      </c>
      <c r="K153" s="45"/>
    </row>
    <row r="154" spans="2:11" s="69" customFormat="1" ht="14.25" customHeight="1">
      <c r="B154" s="260" t="s">
        <v>235</v>
      </c>
      <c r="C154" s="261"/>
      <c r="D154" s="261"/>
      <c r="E154" s="261"/>
      <c r="F154" s="231"/>
      <c r="G154" s="70" t="s">
        <v>233</v>
      </c>
      <c r="H154" s="210">
        <f>+H33+H65+H88+H110+H130+H148</f>
        <v>222000</v>
      </c>
      <c r="K154" s="45"/>
    </row>
    <row r="155" spans="2:11" s="69" customFormat="1" ht="18">
      <c r="B155" s="260" t="s">
        <v>236</v>
      </c>
      <c r="C155" s="261"/>
      <c r="D155" s="261"/>
      <c r="E155" s="261"/>
      <c r="F155" s="231"/>
      <c r="G155" s="67" t="s">
        <v>208</v>
      </c>
      <c r="H155" s="182">
        <f>+H89+H112+H131+H149</f>
        <v>40.5</v>
      </c>
      <c r="K155" s="45"/>
    </row>
    <row r="156" spans="2:11" s="69" customFormat="1" ht="18">
      <c r="B156" s="260" t="s">
        <v>41</v>
      </c>
      <c r="C156" s="261"/>
      <c r="D156" s="261"/>
      <c r="E156" s="261"/>
      <c r="F156" s="231"/>
      <c r="G156" s="67" t="s">
        <v>208</v>
      </c>
      <c r="H156" s="182">
        <v>2.7</v>
      </c>
      <c r="K156" s="45"/>
    </row>
    <row r="157" spans="2:11" s="69" customFormat="1" ht="18">
      <c r="B157" s="260" t="s">
        <v>309</v>
      </c>
      <c r="C157" s="261"/>
      <c r="D157" s="261"/>
      <c r="E157" s="261"/>
      <c r="F157" s="231"/>
      <c r="G157" s="67" t="s">
        <v>310</v>
      </c>
      <c r="H157" s="211">
        <v>1</v>
      </c>
      <c r="K157" s="45"/>
    </row>
    <row r="158" spans="2:11" s="69" customFormat="1" ht="18">
      <c r="B158" s="260" t="s">
        <v>311</v>
      </c>
      <c r="C158" s="261"/>
      <c r="D158" s="261"/>
      <c r="E158" s="261"/>
      <c r="F158" s="231"/>
      <c r="G158" s="67" t="s">
        <v>310</v>
      </c>
      <c r="H158" s="211">
        <f>+H34+H67+H150</f>
        <v>8</v>
      </c>
      <c r="K158" s="45"/>
    </row>
  </sheetData>
  <sheetProtection/>
  <mergeCells count="37">
    <mergeCell ref="B130:F130"/>
    <mergeCell ref="B147:F147"/>
    <mergeCell ref="B150:F150"/>
    <mergeCell ref="B65:F65"/>
    <mergeCell ref="B66:F66"/>
    <mergeCell ref="B148:F148"/>
    <mergeCell ref="B149:F149"/>
    <mergeCell ref="B111:F111"/>
    <mergeCell ref="B109:F109"/>
    <mergeCell ref="B87:F87"/>
    <mergeCell ref="B64:F64"/>
    <mergeCell ref="B88:F88"/>
    <mergeCell ref="B110:F110"/>
    <mergeCell ref="B156:F156"/>
    <mergeCell ref="B67:F67"/>
    <mergeCell ref="B89:F89"/>
    <mergeCell ref="B152:F152"/>
    <mergeCell ref="B112:F112"/>
    <mergeCell ref="B129:F129"/>
    <mergeCell ref="B131:F131"/>
    <mergeCell ref="B157:F157"/>
    <mergeCell ref="B158:F158"/>
    <mergeCell ref="B153:F153"/>
    <mergeCell ref="B155:F155"/>
    <mergeCell ref="B154:F154"/>
    <mergeCell ref="B32:F32"/>
    <mergeCell ref="B34:F34"/>
    <mergeCell ref="B38:F38"/>
    <mergeCell ref="B47:F47"/>
    <mergeCell ref="B33:F33"/>
    <mergeCell ref="C20:D20"/>
    <mergeCell ref="B22:H22"/>
    <mergeCell ref="B31:F31"/>
    <mergeCell ref="B1:H1"/>
    <mergeCell ref="B2:H2"/>
    <mergeCell ref="B4:H4"/>
    <mergeCell ref="B6:H6"/>
  </mergeCells>
  <printOptions horizontalCentered="1"/>
  <pageMargins left="0.5511811023622047" right="0.15748031496062992" top="0.1968503937007874" bottom="0.1968503937007874" header="0.31496062992125984"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B2:Y77"/>
  <sheetViews>
    <sheetView showGridLines="0" view="pageBreakPreview" zoomScale="60" zoomScaleNormal="70" workbookViewId="0" topLeftCell="A1">
      <selection activeCell="D36" sqref="D36"/>
    </sheetView>
  </sheetViews>
  <sheetFormatPr defaultColWidth="9.140625" defaultRowHeight="15"/>
  <cols>
    <col min="1" max="1" width="5.28125" style="215" customWidth="1"/>
    <col min="2" max="2" width="9.140625" style="215" customWidth="1"/>
    <col min="3" max="3" width="14.57421875" style="215" customWidth="1"/>
    <col min="4" max="4" width="17.140625" style="215" customWidth="1"/>
    <col min="5" max="5" width="13.00390625" style="215" customWidth="1"/>
    <col min="6" max="6" width="14.140625" style="215" customWidth="1"/>
    <col min="7" max="7" width="14.28125" style="215" customWidth="1"/>
    <col min="8" max="8" width="15.28125" style="215" customWidth="1"/>
    <col min="9" max="9" width="14.00390625" style="215" customWidth="1"/>
    <col min="10" max="10" width="13.28125" style="215" customWidth="1"/>
    <col min="11" max="11" width="14.28125" style="215" customWidth="1"/>
    <col min="12" max="12" width="13.28125" style="215" customWidth="1"/>
    <col min="13" max="13" width="14.421875" style="215" customWidth="1"/>
    <col min="14" max="15" width="14.00390625" style="215" customWidth="1"/>
    <col min="16" max="16" width="12.28125" style="215" customWidth="1"/>
    <col min="17" max="17" width="11.140625" style="215" customWidth="1"/>
    <col min="18" max="18" width="10.28125" style="215" customWidth="1"/>
    <col min="19" max="19" width="9.140625" style="215" customWidth="1"/>
    <col min="20" max="20" width="10.28125" style="215" customWidth="1"/>
    <col min="21" max="21" width="9.57421875" style="215" customWidth="1"/>
    <col min="22" max="22" width="8.421875" style="215" customWidth="1"/>
    <col min="23" max="23" width="7.140625" style="215" customWidth="1"/>
    <col min="24" max="24" width="7.8515625" style="215" customWidth="1"/>
    <col min="25" max="25" width="7.28125" style="215" customWidth="1"/>
    <col min="26" max="16384" width="9.140625" style="215" customWidth="1"/>
  </cols>
  <sheetData>
    <row r="1" ht="9" customHeight="1" thickBot="1"/>
    <row r="2" spans="2:25" ht="12.75">
      <c r="B2" s="216"/>
      <c r="C2" s="217"/>
      <c r="D2" s="217"/>
      <c r="E2" s="217"/>
      <c r="F2" s="217"/>
      <c r="G2" s="217"/>
      <c r="H2" s="217"/>
      <c r="I2" s="217"/>
      <c r="J2" s="217"/>
      <c r="K2" s="217"/>
      <c r="L2" s="217"/>
      <c r="M2" s="217"/>
      <c r="N2" s="217"/>
      <c r="O2" s="217"/>
      <c r="P2" s="217"/>
      <c r="Q2" s="217"/>
      <c r="R2" s="217"/>
      <c r="S2" s="217"/>
      <c r="T2" s="217"/>
      <c r="U2" s="217"/>
      <c r="V2" s="217"/>
      <c r="W2" s="217"/>
      <c r="X2" s="217"/>
      <c r="Y2" s="218"/>
    </row>
    <row r="3" spans="2:25" s="224" customFormat="1" ht="15">
      <c r="B3" s="219"/>
      <c r="C3" s="220"/>
      <c r="D3" s="221" t="s">
        <v>403</v>
      </c>
      <c r="E3" s="222"/>
      <c r="F3" s="220"/>
      <c r="G3" s="220"/>
      <c r="H3" s="220"/>
      <c r="I3" s="220"/>
      <c r="J3" s="220"/>
      <c r="K3" s="220"/>
      <c r="L3" s="220"/>
      <c r="M3" s="220"/>
      <c r="N3" s="220"/>
      <c r="O3" s="220"/>
      <c r="P3" s="220"/>
      <c r="Q3" s="220"/>
      <c r="R3" s="220"/>
      <c r="S3" s="220"/>
      <c r="T3" s="220"/>
      <c r="U3" s="220"/>
      <c r="V3" s="220"/>
      <c r="W3" s="220"/>
      <c r="X3" s="220"/>
      <c r="Y3" s="223"/>
    </row>
    <row r="4" spans="2:25" s="224" customFormat="1" ht="13.5">
      <c r="B4" s="219"/>
      <c r="C4" s="220"/>
      <c r="D4" s="220"/>
      <c r="E4" s="220"/>
      <c r="F4" s="220"/>
      <c r="G4" s="220"/>
      <c r="H4" s="220"/>
      <c r="I4" s="220"/>
      <c r="J4" s="220"/>
      <c r="K4" s="220"/>
      <c r="L4" s="220"/>
      <c r="M4" s="220"/>
      <c r="N4" s="220"/>
      <c r="O4" s="220"/>
      <c r="P4" s="220"/>
      <c r="Q4" s="220"/>
      <c r="R4" s="220"/>
      <c r="S4" s="220"/>
      <c r="T4" s="220"/>
      <c r="U4" s="220"/>
      <c r="V4" s="220"/>
      <c r="W4" s="220"/>
      <c r="X4" s="220"/>
      <c r="Y4" s="223"/>
    </row>
    <row r="5" spans="2:25" s="224" customFormat="1" ht="13.5">
      <c r="B5" s="219"/>
      <c r="C5" s="220"/>
      <c r="D5" s="220"/>
      <c r="E5" s="220"/>
      <c r="F5" s="220"/>
      <c r="G5" s="225" t="s">
        <v>404</v>
      </c>
      <c r="H5" s="220"/>
      <c r="I5" s="220"/>
      <c r="J5" s="220"/>
      <c r="K5" s="220"/>
      <c r="L5" s="220"/>
      <c r="M5" s="220"/>
      <c r="N5" s="220"/>
      <c r="O5" s="220"/>
      <c r="P5" s="220"/>
      <c r="Q5" s="220"/>
      <c r="R5" s="220"/>
      <c r="S5" s="220"/>
      <c r="T5" s="220"/>
      <c r="U5" s="220"/>
      <c r="V5" s="220"/>
      <c r="W5" s="220"/>
      <c r="X5" s="220"/>
      <c r="Y5" s="223"/>
    </row>
    <row r="6" spans="2:25" s="224" customFormat="1" ht="13.5">
      <c r="B6" s="219"/>
      <c r="C6" s="220"/>
      <c r="D6" s="220"/>
      <c r="E6" s="225"/>
      <c r="F6" s="220"/>
      <c r="G6" s="226" t="s">
        <v>405</v>
      </c>
      <c r="H6" s="220"/>
      <c r="I6" s="220"/>
      <c r="J6" s="220"/>
      <c r="K6" s="220"/>
      <c r="L6" s="220"/>
      <c r="M6" s="220"/>
      <c r="N6" s="220"/>
      <c r="O6" s="220"/>
      <c r="P6" s="220"/>
      <c r="Q6" s="220"/>
      <c r="R6" s="220"/>
      <c r="S6" s="220"/>
      <c r="T6" s="220"/>
      <c r="U6" s="220"/>
      <c r="V6" s="220"/>
      <c r="W6" s="220"/>
      <c r="X6" s="220"/>
      <c r="Y6" s="223"/>
    </row>
    <row r="7" spans="2:25" s="224" customFormat="1" ht="13.5">
      <c r="B7" s="219"/>
      <c r="C7" s="220"/>
      <c r="D7" s="220"/>
      <c r="E7" s="220"/>
      <c r="G7" s="220"/>
      <c r="H7" s="220"/>
      <c r="I7" s="220"/>
      <c r="J7" s="220"/>
      <c r="K7" s="220"/>
      <c r="L7" s="220"/>
      <c r="M7" s="220"/>
      <c r="N7" s="220"/>
      <c r="O7" s="220"/>
      <c r="P7" s="220"/>
      <c r="Q7" s="220"/>
      <c r="R7" s="220"/>
      <c r="S7" s="220"/>
      <c r="T7" s="220"/>
      <c r="U7" s="220"/>
      <c r="V7" s="220"/>
      <c r="W7" s="220"/>
      <c r="X7" s="220"/>
      <c r="Y7" s="223"/>
    </row>
    <row r="8" spans="2:25" s="224" customFormat="1" ht="13.5">
      <c r="B8" s="219"/>
      <c r="C8" s="227" t="s">
        <v>245</v>
      </c>
      <c r="D8" s="228" t="s">
        <v>246</v>
      </c>
      <c r="E8" s="228"/>
      <c r="H8" s="229"/>
      <c r="I8" s="229"/>
      <c r="J8" s="220"/>
      <c r="K8" s="220"/>
      <c r="L8" s="220"/>
      <c r="M8" s="220"/>
      <c r="N8" s="229"/>
      <c r="O8" s="229"/>
      <c r="P8" s="228" t="s">
        <v>316</v>
      </c>
      <c r="Q8" s="228"/>
      <c r="R8" s="228"/>
      <c r="S8" s="230"/>
      <c r="T8" s="220"/>
      <c r="U8" s="220"/>
      <c r="V8" s="220"/>
      <c r="W8" s="220"/>
      <c r="X8" s="220"/>
      <c r="Y8" s="223"/>
    </row>
    <row r="9" spans="2:25" s="224" customFormat="1" ht="13.5">
      <c r="B9" s="219"/>
      <c r="C9" s="229"/>
      <c r="D9" s="229"/>
      <c r="E9" s="229"/>
      <c r="G9" s="229"/>
      <c r="H9" s="229"/>
      <c r="I9" s="229"/>
      <c r="J9" s="220"/>
      <c r="K9" s="220"/>
      <c r="L9" s="220"/>
      <c r="M9" s="220"/>
      <c r="N9" s="229"/>
      <c r="O9" s="229"/>
      <c r="P9" s="229"/>
      <c r="Q9" s="229"/>
      <c r="R9" s="229"/>
      <c r="S9" s="229"/>
      <c r="T9" s="220"/>
      <c r="U9" s="220"/>
      <c r="V9" s="220"/>
      <c r="W9" s="220"/>
      <c r="X9" s="220"/>
      <c r="Y9" s="223"/>
    </row>
    <row r="10" spans="2:25" s="224" customFormat="1" ht="13.5">
      <c r="B10" s="219"/>
      <c r="C10" s="220"/>
      <c r="D10" s="229"/>
      <c r="E10" s="229"/>
      <c r="F10" s="229"/>
      <c r="G10" s="229"/>
      <c r="H10" s="229"/>
      <c r="I10" s="229"/>
      <c r="J10" s="220"/>
      <c r="K10" s="220"/>
      <c r="L10" s="220"/>
      <c r="M10" s="220"/>
      <c r="N10" s="229"/>
      <c r="O10" s="229"/>
      <c r="P10" s="229" t="s">
        <v>317</v>
      </c>
      <c r="Q10" s="228"/>
      <c r="R10" s="228"/>
      <c r="S10" s="220"/>
      <c r="T10" s="220"/>
      <c r="U10" s="220"/>
      <c r="V10" s="220"/>
      <c r="W10" s="220"/>
      <c r="X10" s="220"/>
      <c r="Y10" s="223"/>
    </row>
    <row r="11" spans="2:25" s="224" customFormat="1" ht="13.5">
      <c r="B11" s="219"/>
      <c r="C11" s="220"/>
      <c r="D11" s="229"/>
      <c r="E11" s="229"/>
      <c r="F11" s="229"/>
      <c r="G11" s="229"/>
      <c r="H11" s="229"/>
      <c r="I11" s="229"/>
      <c r="J11" s="220"/>
      <c r="K11" s="220"/>
      <c r="L11" s="220"/>
      <c r="M11" s="220"/>
      <c r="N11" s="220"/>
      <c r="O11" s="229"/>
      <c r="P11" s="229" t="s">
        <v>318</v>
      </c>
      <c r="Q11" s="228"/>
      <c r="R11" s="240"/>
      <c r="S11" s="240"/>
      <c r="T11" s="220"/>
      <c r="U11" s="220"/>
      <c r="V11" s="220"/>
      <c r="W11" s="220"/>
      <c r="X11" s="220"/>
      <c r="Y11" s="223"/>
    </row>
    <row r="12" spans="2:25" s="224" customFormat="1" ht="13.5">
      <c r="B12" s="219"/>
      <c r="C12" s="220"/>
      <c r="D12" s="229"/>
      <c r="E12" s="229"/>
      <c r="F12" s="229"/>
      <c r="G12" s="229"/>
      <c r="H12" s="229"/>
      <c r="I12" s="229"/>
      <c r="J12" s="220"/>
      <c r="K12" s="220"/>
      <c r="L12" s="220"/>
      <c r="M12" s="220"/>
      <c r="N12" s="220"/>
      <c r="O12" s="229"/>
      <c r="P12" s="229" t="s">
        <v>319</v>
      </c>
      <c r="Q12" s="240"/>
      <c r="R12" s="240"/>
      <c r="S12" s="240"/>
      <c r="T12" s="220"/>
      <c r="U12" s="220"/>
      <c r="V12" s="220"/>
      <c r="W12" s="220"/>
      <c r="X12" s="220"/>
      <c r="Y12" s="223"/>
    </row>
    <row r="13" spans="2:25" s="224" customFormat="1" ht="13.5">
      <c r="B13" s="219"/>
      <c r="C13" s="220"/>
      <c r="D13" s="229"/>
      <c r="E13" s="229"/>
      <c r="F13" s="229"/>
      <c r="G13" s="229"/>
      <c r="H13" s="229"/>
      <c r="I13" s="229"/>
      <c r="J13" s="220"/>
      <c r="K13" s="220"/>
      <c r="L13" s="220"/>
      <c r="M13" s="220"/>
      <c r="N13" s="220"/>
      <c r="O13" s="229"/>
      <c r="P13" s="229" t="s">
        <v>320</v>
      </c>
      <c r="Q13" s="240"/>
      <c r="R13" s="240"/>
      <c r="S13" s="240"/>
      <c r="T13" s="220"/>
      <c r="U13" s="220"/>
      <c r="V13" s="220"/>
      <c r="W13" s="220"/>
      <c r="X13" s="220"/>
      <c r="Y13" s="223"/>
    </row>
    <row r="14" spans="2:25" s="224" customFormat="1" ht="14.25" thickBot="1">
      <c r="B14" s="219"/>
      <c r="C14" s="229" t="s">
        <v>247</v>
      </c>
      <c r="D14" s="220"/>
      <c r="E14" s="220"/>
      <c r="F14" s="220"/>
      <c r="G14" s="220"/>
      <c r="H14" s="220"/>
      <c r="I14" s="220"/>
      <c r="J14" s="220"/>
      <c r="K14" s="220"/>
      <c r="L14" s="220"/>
      <c r="M14" s="220"/>
      <c r="N14" s="220"/>
      <c r="O14" s="220"/>
      <c r="P14" s="220"/>
      <c r="Q14" s="220"/>
      <c r="R14" s="220"/>
      <c r="S14" s="220"/>
      <c r="T14" s="220"/>
      <c r="U14" s="220"/>
      <c r="V14" s="220"/>
      <c r="W14" s="220"/>
      <c r="X14" s="220"/>
      <c r="Y14" s="223"/>
    </row>
    <row r="15" spans="2:25" s="246" customFormat="1" ht="15" customHeight="1">
      <c r="B15" s="241"/>
      <c r="C15" s="212" t="s">
        <v>44</v>
      </c>
      <c r="D15" s="354" t="s">
        <v>248</v>
      </c>
      <c r="E15" s="360" t="s">
        <v>249</v>
      </c>
      <c r="F15" s="361"/>
      <c r="G15" s="361"/>
      <c r="H15" s="362"/>
      <c r="I15" s="357" t="s">
        <v>250</v>
      </c>
      <c r="J15" s="358"/>
      <c r="K15" s="358"/>
      <c r="L15" s="358"/>
      <c r="M15" s="358"/>
      <c r="N15" s="358"/>
      <c r="O15" s="358"/>
      <c r="P15" s="359"/>
      <c r="Q15" s="357" t="s">
        <v>60</v>
      </c>
      <c r="R15" s="358"/>
      <c r="S15" s="358"/>
      <c r="T15" s="358"/>
      <c r="U15" s="358"/>
      <c r="V15" s="358"/>
      <c r="W15" s="358"/>
      <c r="X15" s="359"/>
      <c r="Y15" s="245"/>
    </row>
    <row r="16" spans="2:25" s="246" customFormat="1" ht="13.5">
      <c r="B16" s="241"/>
      <c r="C16" s="213"/>
      <c r="D16" s="355"/>
      <c r="E16" s="363"/>
      <c r="F16" s="364"/>
      <c r="G16" s="364"/>
      <c r="H16" s="365"/>
      <c r="I16" s="237" t="s">
        <v>251</v>
      </c>
      <c r="J16" s="233"/>
      <c r="K16" s="233"/>
      <c r="L16" s="233"/>
      <c r="M16" s="233" t="s">
        <v>252</v>
      </c>
      <c r="N16" s="233"/>
      <c r="O16" s="233"/>
      <c r="P16" s="234"/>
      <c r="Q16" s="237" t="s">
        <v>251</v>
      </c>
      <c r="R16" s="233"/>
      <c r="S16" s="233"/>
      <c r="T16" s="233"/>
      <c r="U16" s="233" t="s">
        <v>252</v>
      </c>
      <c r="V16" s="233"/>
      <c r="W16" s="233"/>
      <c r="X16" s="234"/>
      <c r="Y16" s="245"/>
    </row>
    <row r="17" spans="2:25" s="246" customFormat="1" ht="13.5">
      <c r="B17" s="241"/>
      <c r="C17" s="213"/>
      <c r="D17" s="355"/>
      <c r="E17" s="237" t="s">
        <v>253</v>
      </c>
      <c r="F17" s="233"/>
      <c r="G17" s="233" t="s">
        <v>254</v>
      </c>
      <c r="H17" s="233"/>
      <c r="I17" s="237" t="s">
        <v>253</v>
      </c>
      <c r="J17" s="233"/>
      <c r="K17" s="233" t="s">
        <v>254</v>
      </c>
      <c r="L17" s="233"/>
      <c r="M17" s="233" t="s">
        <v>253</v>
      </c>
      <c r="N17" s="233"/>
      <c r="O17" s="233" t="s">
        <v>254</v>
      </c>
      <c r="P17" s="234"/>
      <c r="Q17" s="237" t="s">
        <v>253</v>
      </c>
      <c r="R17" s="233"/>
      <c r="S17" s="233" t="s">
        <v>254</v>
      </c>
      <c r="T17" s="233"/>
      <c r="U17" s="233" t="s">
        <v>253</v>
      </c>
      <c r="V17" s="233"/>
      <c r="W17" s="233" t="s">
        <v>254</v>
      </c>
      <c r="X17" s="234"/>
      <c r="Y17" s="245"/>
    </row>
    <row r="18" spans="2:25" s="246" customFormat="1" ht="15" customHeight="1" thickBot="1">
      <c r="B18" s="241"/>
      <c r="C18" s="214"/>
      <c r="D18" s="356"/>
      <c r="E18" s="250" t="s">
        <v>255</v>
      </c>
      <c r="F18" s="251" t="s">
        <v>256</v>
      </c>
      <c r="G18" s="251" t="s">
        <v>255</v>
      </c>
      <c r="H18" s="251" t="s">
        <v>256</v>
      </c>
      <c r="I18" s="250" t="s">
        <v>255</v>
      </c>
      <c r="J18" s="251" t="s">
        <v>256</v>
      </c>
      <c r="K18" s="251" t="s">
        <v>255</v>
      </c>
      <c r="L18" s="251" t="s">
        <v>256</v>
      </c>
      <c r="M18" s="251" t="s">
        <v>255</v>
      </c>
      <c r="N18" s="251" t="s">
        <v>256</v>
      </c>
      <c r="O18" s="251" t="s">
        <v>255</v>
      </c>
      <c r="P18" s="252" t="s">
        <v>256</v>
      </c>
      <c r="Q18" s="250" t="s">
        <v>255</v>
      </c>
      <c r="R18" s="251" t="s">
        <v>256</v>
      </c>
      <c r="S18" s="251" t="s">
        <v>255</v>
      </c>
      <c r="T18" s="251" t="s">
        <v>256</v>
      </c>
      <c r="U18" s="251" t="s">
        <v>255</v>
      </c>
      <c r="V18" s="251" t="s">
        <v>256</v>
      </c>
      <c r="W18" s="251" t="s">
        <v>255</v>
      </c>
      <c r="X18" s="252" t="s">
        <v>256</v>
      </c>
      <c r="Y18" s="245"/>
    </row>
    <row r="19" spans="2:25" s="246" customFormat="1" ht="41.25" customHeight="1">
      <c r="B19" s="241"/>
      <c r="C19" s="253" t="s">
        <v>49</v>
      </c>
      <c r="D19" s="254">
        <v>2</v>
      </c>
      <c r="E19" s="242"/>
      <c r="F19" s="243"/>
      <c r="G19" s="243"/>
      <c r="H19" s="243"/>
      <c r="I19" s="242"/>
      <c r="J19" s="243"/>
      <c r="K19" s="243"/>
      <c r="L19" s="243"/>
      <c r="M19" s="243"/>
      <c r="N19" s="243"/>
      <c r="O19" s="243"/>
      <c r="P19" s="244"/>
      <c r="Q19" s="242">
        <v>2</v>
      </c>
      <c r="R19" s="243">
        <v>251</v>
      </c>
      <c r="S19" s="243">
        <v>5</v>
      </c>
      <c r="T19" s="243">
        <v>851</v>
      </c>
      <c r="U19" s="243"/>
      <c r="V19" s="243"/>
      <c r="W19" s="243"/>
      <c r="X19" s="244"/>
      <c r="Y19" s="245"/>
    </row>
    <row r="20" spans="2:25" s="246" customFormat="1" ht="41.25" customHeight="1">
      <c r="B20" s="241"/>
      <c r="C20" s="255" t="s">
        <v>51</v>
      </c>
      <c r="D20" s="256">
        <v>7</v>
      </c>
      <c r="E20" s="247"/>
      <c r="F20" s="248"/>
      <c r="G20" s="248"/>
      <c r="H20" s="248"/>
      <c r="I20" s="247"/>
      <c r="J20" s="248"/>
      <c r="K20" s="248">
        <v>2</v>
      </c>
      <c r="L20" s="248">
        <f>141+186</f>
        <v>327</v>
      </c>
      <c r="M20" s="248"/>
      <c r="N20" s="248"/>
      <c r="O20" s="248"/>
      <c r="P20" s="249"/>
      <c r="Q20" s="247">
        <v>2</v>
      </c>
      <c r="R20" s="248">
        <f>263+254</f>
        <v>517</v>
      </c>
      <c r="S20" s="248">
        <v>2</v>
      </c>
      <c r="T20" s="248">
        <f>63+91</f>
        <v>154</v>
      </c>
      <c r="U20" s="248"/>
      <c r="V20" s="248"/>
      <c r="W20" s="248"/>
      <c r="X20" s="249"/>
      <c r="Y20" s="245"/>
    </row>
    <row r="21" spans="2:25" s="246" customFormat="1" ht="41.25" customHeight="1">
      <c r="B21" s="241"/>
      <c r="C21" s="255" t="s">
        <v>52</v>
      </c>
      <c r="D21" s="256">
        <v>8</v>
      </c>
      <c r="E21" s="247"/>
      <c r="F21" s="248"/>
      <c r="G21" s="248"/>
      <c r="H21" s="248"/>
      <c r="I21" s="247">
        <v>1</v>
      </c>
      <c r="J21" s="248">
        <v>169</v>
      </c>
      <c r="K21" s="248">
        <v>3</v>
      </c>
      <c r="L21" s="248">
        <v>314</v>
      </c>
      <c r="M21" s="248"/>
      <c r="N21" s="248"/>
      <c r="O21" s="248"/>
      <c r="P21" s="249"/>
      <c r="Q21" s="247">
        <v>5</v>
      </c>
      <c r="R21" s="248">
        <f>210+717+201+307+307</f>
        <v>1742</v>
      </c>
      <c r="S21" s="248">
        <v>5</v>
      </c>
      <c r="T21" s="248">
        <v>952</v>
      </c>
      <c r="U21" s="248"/>
      <c r="V21" s="248"/>
      <c r="W21" s="248"/>
      <c r="X21" s="249"/>
      <c r="Y21" s="245"/>
    </row>
    <row r="22" spans="2:25" s="246" customFormat="1" ht="41.25" customHeight="1">
      <c r="B22" s="241"/>
      <c r="C22" s="255" t="s">
        <v>53</v>
      </c>
      <c r="D22" s="256">
        <v>4</v>
      </c>
      <c r="E22" s="247"/>
      <c r="F22" s="248"/>
      <c r="G22" s="248"/>
      <c r="H22" s="248"/>
      <c r="I22" s="247"/>
      <c r="J22" s="248"/>
      <c r="K22" s="248"/>
      <c r="L22" s="248"/>
      <c r="M22" s="248"/>
      <c r="N22" s="248"/>
      <c r="O22" s="248"/>
      <c r="P22" s="249"/>
      <c r="Q22" s="247">
        <v>1</v>
      </c>
      <c r="R22" s="248">
        <v>137</v>
      </c>
      <c r="S22" s="248">
        <v>3</v>
      </c>
      <c r="T22" s="248">
        <f>256+37</f>
        <v>293</v>
      </c>
      <c r="U22" s="248"/>
      <c r="V22" s="248"/>
      <c r="W22" s="248"/>
      <c r="X22" s="249"/>
      <c r="Y22" s="245"/>
    </row>
    <row r="23" spans="2:25" s="246" customFormat="1" ht="41.25" customHeight="1">
      <c r="B23" s="241"/>
      <c r="C23" s="255" t="s">
        <v>54</v>
      </c>
      <c r="D23" s="256">
        <v>7</v>
      </c>
      <c r="E23" s="247"/>
      <c r="F23" s="248"/>
      <c r="G23" s="248"/>
      <c r="H23" s="248"/>
      <c r="I23" s="247">
        <v>2</v>
      </c>
      <c r="J23" s="248">
        <f>302+617</f>
        <v>919</v>
      </c>
      <c r="K23" s="248">
        <v>2</v>
      </c>
      <c r="L23" s="248">
        <f>224+433</f>
        <v>657</v>
      </c>
      <c r="M23" s="248"/>
      <c r="N23" s="248"/>
      <c r="O23" s="248"/>
      <c r="P23" s="249"/>
      <c r="Q23" s="247">
        <v>2</v>
      </c>
      <c r="R23" s="248">
        <f>843+534</f>
        <v>1377</v>
      </c>
      <c r="S23" s="248">
        <v>1</v>
      </c>
      <c r="T23" s="248">
        <v>172</v>
      </c>
      <c r="U23" s="248"/>
      <c r="V23" s="248"/>
      <c r="W23" s="248"/>
      <c r="X23" s="249"/>
      <c r="Y23" s="245"/>
    </row>
    <row r="24" spans="2:25" s="246" customFormat="1" ht="41.25" customHeight="1">
      <c r="B24" s="241"/>
      <c r="C24" s="255" t="s">
        <v>55</v>
      </c>
      <c r="D24" s="256">
        <v>6</v>
      </c>
      <c r="E24" s="247"/>
      <c r="F24" s="248"/>
      <c r="G24" s="248"/>
      <c r="H24" s="248"/>
      <c r="I24" s="247">
        <v>1</v>
      </c>
      <c r="J24" s="248">
        <v>348</v>
      </c>
      <c r="K24" s="248">
        <v>1</v>
      </c>
      <c r="L24" s="248">
        <v>570</v>
      </c>
      <c r="M24" s="248"/>
      <c r="N24" s="248"/>
      <c r="O24" s="248"/>
      <c r="P24" s="249"/>
      <c r="Q24" s="247">
        <v>1</v>
      </c>
      <c r="R24" s="248">
        <v>249</v>
      </c>
      <c r="S24" s="248">
        <v>1</v>
      </c>
      <c r="T24" s="248">
        <v>111</v>
      </c>
      <c r="U24" s="248"/>
      <c r="V24" s="248"/>
      <c r="W24" s="248"/>
      <c r="X24" s="249"/>
      <c r="Y24" s="245"/>
    </row>
    <row r="25" spans="2:25" s="246" customFormat="1" ht="41.25" customHeight="1">
      <c r="B25" s="241"/>
      <c r="C25" s="255" t="s">
        <v>291</v>
      </c>
      <c r="D25" s="256">
        <v>2</v>
      </c>
      <c r="E25" s="247"/>
      <c r="F25" s="248"/>
      <c r="G25" s="248"/>
      <c r="H25" s="248"/>
      <c r="I25" s="247">
        <v>1</v>
      </c>
      <c r="J25" s="248">
        <v>188</v>
      </c>
      <c r="K25" s="248"/>
      <c r="L25" s="248"/>
      <c r="M25" s="248"/>
      <c r="N25" s="248"/>
      <c r="O25" s="248"/>
      <c r="P25" s="249"/>
      <c r="Q25" s="247">
        <v>1</v>
      </c>
      <c r="R25" s="248">
        <v>784</v>
      </c>
      <c r="S25" s="248">
        <v>1</v>
      </c>
      <c r="T25" s="248">
        <v>252</v>
      </c>
      <c r="U25" s="248"/>
      <c r="V25" s="248"/>
      <c r="W25" s="248"/>
      <c r="X25" s="249"/>
      <c r="Y25" s="245"/>
    </row>
    <row r="26" spans="2:25" s="246" customFormat="1" ht="41.25" customHeight="1" thickBot="1">
      <c r="B26" s="241"/>
      <c r="C26" s="262" t="s">
        <v>292</v>
      </c>
      <c r="D26" s="263">
        <v>5</v>
      </c>
      <c r="E26" s="250"/>
      <c r="F26" s="251"/>
      <c r="G26" s="251"/>
      <c r="H26" s="251"/>
      <c r="I26" s="250">
        <v>1</v>
      </c>
      <c r="J26" s="251">
        <v>212</v>
      </c>
      <c r="K26" s="251">
        <v>1</v>
      </c>
      <c r="L26" s="251">
        <v>142</v>
      </c>
      <c r="M26" s="251"/>
      <c r="N26" s="251"/>
      <c r="O26" s="251"/>
      <c r="P26" s="252"/>
      <c r="Q26" s="250">
        <v>1</v>
      </c>
      <c r="R26" s="251">
        <v>111</v>
      </c>
      <c r="S26" s="251">
        <v>2</v>
      </c>
      <c r="T26" s="251">
        <v>149</v>
      </c>
      <c r="U26" s="251"/>
      <c r="V26" s="251"/>
      <c r="W26" s="251"/>
      <c r="X26" s="252"/>
      <c r="Y26" s="245"/>
    </row>
    <row r="27" spans="2:25" s="224" customFormat="1" ht="26.25" customHeight="1" thickBot="1">
      <c r="B27" s="219"/>
      <c r="C27" s="264"/>
      <c r="D27" s="265"/>
      <c r="E27" s="266"/>
      <c r="F27" s="267"/>
      <c r="G27" s="267"/>
      <c r="H27" s="267"/>
      <c r="I27" s="266"/>
      <c r="J27" s="267"/>
      <c r="K27" s="267"/>
      <c r="L27" s="267"/>
      <c r="M27" s="267"/>
      <c r="N27" s="267"/>
      <c r="O27" s="267"/>
      <c r="P27" s="268"/>
      <c r="Q27" s="266"/>
      <c r="R27" s="267"/>
      <c r="S27" s="267"/>
      <c r="T27" s="267"/>
      <c r="U27" s="267"/>
      <c r="V27" s="267"/>
      <c r="W27" s="267"/>
      <c r="X27" s="268"/>
      <c r="Y27" s="223"/>
    </row>
    <row r="28" spans="2:25" s="224" customFormat="1" ht="13.5">
      <c r="B28" s="219"/>
      <c r="C28" s="220" t="s">
        <v>321</v>
      </c>
      <c r="D28" s="220"/>
      <c r="E28" s="220"/>
      <c r="F28" s="220"/>
      <c r="G28" s="220"/>
      <c r="H28" s="220"/>
      <c r="I28" s="220"/>
      <c r="J28" s="220"/>
      <c r="K28" s="220"/>
      <c r="L28" s="220"/>
      <c r="M28" s="220"/>
      <c r="N28" s="220"/>
      <c r="O28" s="220"/>
      <c r="P28" s="220"/>
      <c r="Q28" s="220"/>
      <c r="R28" s="220"/>
      <c r="S28" s="220"/>
      <c r="T28" s="220"/>
      <c r="U28" s="220"/>
      <c r="V28" s="220"/>
      <c r="W28" s="220"/>
      <c r="X28" s="220"/>
      <c r="Y28" s="223"/>
    </row>
    <row r="29" spans="2:25" s="224" customFormat="1" ht="13.5">
      <c r="B29" s="219"/>
      <c r="C29" s="220"/>
      <c r="D29" s="220"/>
      <c r="E29" s="220"/>
      <c r="F29" s="220"/>
      <c r="G29" s="220"/>
      <c r="H29" s="220"/>
      <c r="I29" s="220"/>
      <c r="J29" s="220"/>
      <c r="K29" s="220"/>
      <c r="L29" s="220"/>
      <c r="M29" s="220"/>
      <c r="N29" s="220"/>
      <c r="O29" s="220"/>
      <c r="P29" s="220"/>
      <c r="Q29" s="220"/>
      <c r="R29" s="220"/>
      <c r="S29" s="220"/>
      <c r="T29" s="220"/>
      <c r="U29" s="220"/>
      <c r="V29" s="220"/>
      <c r="W29" s="220"/>
      <c r="X29" s="220"/>
      <c r="Y29" s="223"/>
    </row>
    <row r="30" spans="2:25" s="224" customFormat="1" ht="13.5">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3"/>
    </row>
    <row r="31" spans="2:25" s="224" customFormat="1" ht="14.25" thickBot="1">
      <c r="B31" s="219"/>
      <c r="C31" s="229" t="s">
        <v>257</v>
      </c>
      <c r="D31" s="220"/>
      <c r="E31" s="220"/>
      <c r="F31" s="220"/>
      <c r="G31" s="220"/>
      <c r="H31" s="220"/>
      <c r="I31" s="220"/>
      <c r="J31" s="220"/>
      <c r="K31" s="220"/>
      <c r="L31" s="229"/>
      <c r="M31" s="220"/>
      <c r="N31" s="220"/>
      <c r="O31" s="220"/>
      <c r="P31" s="220"/>
      <c r="Q31" s="220"/>
      <c r="R31" s="220"/>
      <c r="S31" s="220"/>
      <c r="T31" s="220"/>
      <c r="U31" s="220"/>
      <c r="V31" s="220"/>
      <c r="W31" s="220"/>
      <c r="X31" s="220"/>
      <c r="Y31" s="223"/>
    </row>
    <row r="32" spans="2:25" s="272" customFormat="1" ht="21.75" customHeight="1">
      <c r="B32" s="269"/>
      <c r="C32" s="366" t="s">
        <v>44</v>
      </c>
      <c r="D32" s="235" t="s">
        <v>258</v>
      </c>
      <c r="E32" s="368" t="s">
        <v>259</v>
      </c>
      <c r="F32" s="369"/>
      <c r="G32" s="369"/>
      <c r="H32" s="369"/>
      <c r="I32" s="369"/>
      <c r="J32" s="369"/>
      <c r="K32" s="369"/>
      <c r="L32" s="369"/>
      <c r="M32" s="369"/>
      <c r="N32" s="369"/>
      <c r="O32" s="370"/>
      <c r="P32" s="270"/>
      <c r="Q32" s="270"/>
      <c r="R32" s="270"/>
      <c r="S32" s="270"/>
      <c r="T32" s="270"/>
      <c r="U32" s="270"/>
      <c r="V32" s="270"/>
      <c r="W32" s="270"/>
      <c r="X32" s="270"/>
      <c r="Y32" s="271"/>
    </row>
    <row r="33" spans="2:25" s="272" customFormat="1" ht="56.25" customHeight="1" thickBot="1">
      <c r="B33" s="269"/>
      <c r="C33" s="367"/>
      <c r="D33" s="236"/>
      <c r="E33" s="273" t="s">
        <v>260</v>
      </c>
      <c r="F33" s="273" t="s">
        <v>261</v>
      </c>
      <c r="G33" s="273" t="s">
        <v>262</v>
      </c>
      <c r="H33" s="273" t="s">
        <v>406</v>
      </c>
      <c r="I33" s="273" t="s">
        <v>407</v>
      </c>
      <c r="J33" s="273" t="s">
        <v>263</v>
      </c>
      <c r="K33" s="273" t="s">
        <v>264</v>
      </c>
      <c r="L33" s="273" t="s">
        <v>293</v>
      </c>
      <c r="M33" s="273" t="s">
        <v>265</v>
      </c>
      <c r="N33" s="273" t="s">
        <v>266</v>
      </c>
      <c r="O33" s="274" t="s">
        <v>267</v>
      </c>
      <c r="P33" s="270"/>
      <c r="Q33" s="270"/>
      <c r="R33" s="270"/>
      <c r="S33" s="270"/>
      <c r="T33" s="270"/>
      <c r="U33" s="270"/>
      <c r="V33" s="270"/>
      <c r="W33" s="270"/>
      <c r="X33" s="270"/>
      <c r="Y33" s="271"/>
    </row>
    <row r="34" spans="2:25" s="272" customFormat="1" ht="56.25" customHeight="1">
      <c r="B34" s="269"/>
      <c r="C34" s="253" t="s">
        <v>49</v>
      </c>
      <c r="D34" s="275">
        <v>5</v>
      </c>
      <c r="E34" s="276"/>
      <c r="F34" s="276"/>
      <c r="G34" s="276"/>
      <c r="H34" s="276">
        <v>8</v>
      </c>
      <c r="I34" s="276"/>
      <c r="J34" s="276"/>
      <c r="K34" s="277">
        <v>14000</v>
      </c>
      <c r="L34" s="276"/>
      <c r="M34" s="276">
        <v>556.64</v>
      </c>
      <c r="N34" s="276">
        <v>1</v>
      </c>
      <c r="O34" s="278"/>
      <c r="P34" s="270"/>
      <c r="Q34" s="270"/>
      <c r="R34" s="270"/>
      <c r="S34" s="270"/>
      <c r="T34" s="270"/>
      <c r="U34" s="270"/>
      <c r="V34" s="270"/>
      <c r="W34" s="270"/>
      <c r="X34" s="270"/>
      <c r="Y34" s="271"/>
    </row>
    <row r="35" spans="2:25" s="272" customFormat="1" ht="56.25" customHeight="1">
      <c r="B35" s="269"/>
      <c r="C35" s="255" t="s">
        <v>51</v>
      </c>
      <c r="D35" s="279">
        <v>9</v>
      </c>
      <c r="E35" s="280"/>
      <c r="F35" s="280"/>
      <c r="G35" s="280"/>
      <c r="H35" s="280">
        <v>5.2</v>
      </c>
      <c r="I35" s="280"/>
      <c r="J35" s="281">
        <v>2.7</v>
      </c>
      <c r="K35" s="282">
        <v>30000</v>
      </c>
      <c r="L35" s="280"/>
      <c r="M35" s="280"/>
      <c r="N35" s="280"/>
      <c r="O35" s="283">
        <v>4</v>
      </c>
      <c r="P35" s="270"/>
      <c r="Q35" s="270"/>
      <c r="R35" s="270"/>
      <c r="S35" s="270"/>
      <c r="T35" s="270"/>
      <c r="U35" s="270"/>
      <c r="V35" s="270"/>
      <c r="W35" s="270"/>
      <c r="X35" s="270"/>
      <c r="Y35" s="271"/>
    </row>
    <row r="36" spans="2:25" s="272" customFormat="1" ht="56.25" customHeight="1">
      <c r="B36" s="269"/>
      <c r="C36" s="255" t="s">
        <v>52</v>
      </c>
      <c r="D36" s="279">
        <v>11</v>
      </c>
      <c r="E36" s="280"/>
      <c r="F36" s="280"/>
      <c r="G36" s="280"/>
      <c r="H36" s="280">
        <f>1.8+2.5+3.4+0.8</f>
        <v>8.5</v>
      </c>
      <c r="I36" s="280">
        <f>2+2+3+2+3</f>
        <v>12</v>
      </c>
      <c r="J36" s="280"/>
      <c r="K36" s="282">
        <v>60000</v>
      </c>
      <c r="L36" s="280">
        <v>7</v>
      </c>
      <c r="M36" s="280"/>
      <c r="N36" s="280"/>
      <c r="O36" s="283"/>
      <c r="P36" s="270"/>
      <c r="Q36" s="270"/>
      <c r="R36" s="270"/>
      <c r="S36" s="270"/>
      <c r="T36" s="270"/>
      <c r="U36" s="270"/>
      <c r="V36" s="270"/>
      <c r="W36" s="270"/>
      <c r="X36" s="270"/>
      <c r="Y36" s="271"/>
    </row>
    <row r="37" spans="2:25" s="272" customFormat="1" ht="40.5" customHeight="1">
      <c r="B37" s="269"/>
      <c r="C37" s="255" t="s">
        <v>53</v>
      </c>
      <c r="D37" s="279">
        <v>15</v>
      </c>
      <c r="E37" s="280"/>
      <c r="F37" s="280"/>
      <c r="G37" s="280">
        <v>7</v>
      </c>
      <c r="H37" s="280">
        <v>27.5</v>
      </c>
      <c r="I37" s="280"/>
      <c r="J37" s="280"/>
      <c r="K37" s="282">
        <v>25000</v>
      </c>
      <c r="L37" s="280">
        <v>22</v>
      </c>
      <c r="M37" s="280"/>
      <c r="N37" s="280"/>
      <c r="O37" s="283"/>
      <c r="P37" s="270"/>
      <c r="Q37" s="270"/>
      <c r="R37" s="270"/>
      <c r="S37" s="270"/>
      <c r="T37" s="270"/>
      <c r="U37" s="270"/>
      <c r="V37" s="270"/>
      <c r="W37" s="270"/>
      <c r="X37" s="270"/>
      <c r="Y37" s="271"/>
    </row>
    <row r="38" spans="2:25" s="272" customFormat="1" ht="37.5" customHeight="1">
      <c r="B38" s="269"/>
      <c r="C38" s="255" t="s">
        <v>54</v>
      </c>
      <c r="D38" s="279">
        <v>9</v>
      </c>
      <c r="E38" s="280"/>
      <c r="F38" s="280"/>
      <c r="G38" s="280"/>
      <c r="H38" s="280">
        <f>19.5+4</f>
        <v>23.5</v>
      </c>
      <c r="I38" s="280"/>
      <c r="J38" s="280"/>
      <c r="K38" s="282">
        <v>82000</v>
      </c>
      <c r="L38" s="280">
        <f>2500/250</f>
        <v>10</v>
      </c>
      <c r="M38" s="280"/>
      <c r="N38" s="280"/>
      <c r="O38" s="283"/>
      <c r="P38" s="270"/>
      <c r="Q38" s="270"/>
      <c r="R38" s="270"/>
      <c r="S38" s="270"/>
      <c r="T38" s="270"/>
      <c r="U38" s="270"/>
      <c r="V38" s="270"/>
      <c r="W38" s="270"/>
      <c r="X38" s="270"/>
      <c r="Y38" s="271"/>
    </row>
    <row r="39" spans="2:25" s="272" customFormat="1" ht="42" customHeight="1">
      <c r="B39" s="269"/>
      <c r="C39" s="255" t="s">
        <v>55</v>
      </c>
      <c r="D39" s="279">
        <v>9</v>
      </c>
      <c r="E39" s="280"/>
      <c r="F39" s="280"/>
      <c r="G39" s="280"/>
      <c r="H39" s="280">
        <v>7</v>
      </c>
      <c r="I39" s="280"/>
      <c r="J39" s="280"/>
      <c r="K39" s="282">
        <v>11000</v>
      </c>
      <c r="L39" s="280">
        <v>1.5</v>
      </c>
      <c r="M39" s="280"/>
      <c r="N39" s="280"/>
      <c r="O39" s="283">
        <v>3</v>
      </c>
      <c r="P39" s="270"/>
      <c r="Q39" s="270"/>
      <c r="R39" s="270"/>
      <c r="S39" s="270"/>
      <c r="T39" s="270"/>
      <c r="U39" s="270"/>
      <c r="V39" s="270"/>
      <c r="W39" s="270"/>
      <c r="X39" s="270"/>
      <c r="Y39" s="271"/>
    </row>
    <row r="40" spans="2:25" s="272" customFormat="1" ht="39" customHeight="1">
      <c r="B40" s="269"/>
      <c r="C40" s="255" t="s">
        <v>291</v>
      </c>
      <c r="D40" s="279">
        <v>1</v>
      </c>
      <c r="E40" s="280"/>
      <c r="F40" s="280"/>
      <c r="G40" s="280"/>
      <c r="H40" s="280"/>
      <c r="I40" s="280">
        <v>0.1</v>
      </c>
      <c r="J40" s="280"/>
      <c r="K40" s="282"/>
      <c r="L40" s="280"/>
      <c r="M40" s="280"/>
      <c r="N40" s="280"/>
      <c r="O40" s="283"/>
      <c r="P40" s="270"/>
      <c r="Q40" s="270"/>
      <c r="R40" s="270"/>
      <c r="S40" s="270"/>
      <c r="T40" s="270"/>
      <c r="U40" s="270"/>
      <c r="V40" s="270"/>
      <c r="W40" s="270"/>
      <c r="X40" s="270"/>
      <c r="Y40" s="271"/>
    </row>
    <row r="41" spans="2:25" s="224" customFormat="1" ht="30.75" customHeight="1" thickBot="1">
      <c r="B41" s="219"/>
      <c r="C41" s="262" t="s">
        <v>292</v>
      </c>
      <c r="D41" s="287"/>
      <c r="E41" s="288"/>
      <c r="F41" s="288"/>
      <c r="G41" s="288"/>
      <c r="H41" s="289">
        <v>12</v>
      </c>
      <c r="I41" s="288"/>
      <c r="J41" s="288"/>
      <c r="K41" s="290"/>
      <c r="L41" s="288"/>
      <c r="M41" s="288"/>
      <c r="N41" s="288"/>
      <c r="O41" s="291"/>
      <c r="P41" s="220"/>
      <c r="Q41" s="220"/>
      <c r="R41" s="220"/>
      <c r="S41" s="220"/>
      <c r="T41" s="220"/>
      <c r="U41" s="220"/>
      <c r="V41" s="220"/>
      <c r="W41" s="220"/>
      <c r="X41" s="220"/>
      <c r="Y41" s="223"/>
    </row>
    <row r="42" spans="2:25" ht="13.5" customHeight="1">
      <c r="B42" s="292"/>
      <c r="C42" s="293"/>
      <c r="D42" s="294"/>
      <c r="E42" s="294"/>
      <c r="F42" s="294"/>
      <c r="G42" s="294"/>
      <c r="H42" s="294"/>
      <c r="I42" s="294"/>
      <c r="J42" s="294"/>
      <c r="K42" s="294"/>
      <c r="L42" s="294"/>
      <c r="M42" s="294"/>
      <c r="N42" s="294"/>
      <c r="O42" s="294"/>
      <c r="P42" s="294"/>
      <c r="Q42" s="294"/>
      <c r="R42" s="294"/>
      <c r="S42" s="294"/>
      <c r="T42" s="294"/>
      <c r="U42" s="294"/>
      <c r="V42" s="294"/>
      <c r="W42" s="294"/>
      <c r="X42" s="294"/>
      <c r="Y42" s="295"/>
    </row>
    <row r="43" spans="2:25" ht="12.75">
      <c r="B43" s="292"/>
      <c r="C43" s="294"/>
      <c r="D43" s="294"/>
      <c r="E43" s="294"/>
      <c r="F43" s="294"/>
      <c r="G43" s="294"/>
      <c r="H43" s="294"/>
      <c r="I43" s="294"/>
      <c r="J43" s="294"/>
      <c r="K43" s="294"/>
      <c r="L43" s="294"/>
      <c r="M43" s="294"/>
      <c r="N43" s="294"/>
      <c r="O43" s="294"/>
      <c r="P43" s="294"/>
      <c r="Q43" s="294"/>
      <c r="R43" s="294"/>
      <c r="S43" s="294"/>
      <c r="T43" s="294"/>
      <c r="U43" s="294"/>
      <c r="V43" s="294"/>
      <c r="W43" s="294"/>
      <c r="X43" s="294"/>
      <c r="Y43" s="295"/>
    </row>
    <row r="44" spans="2:25" ht="14.25" thickBot="1">
      <c r="B44" s="292"/>
      <c r="C44" s="229" t="s">
        <v>268</v>
      </c>
      <c r="D44" s="294"/>
      <c r="E44" s="294"/>
      <c r="F44" s="294"/>
      <c r="G44" s="294"/>
      <c r="H44" s="294"/>
      <c r="I44" s="294"/>
      <c r="J44" s="294"/>
      <c r="K44" s="294"/>
      <c r="L44" s="294"/>
      <c r="M44" s="294"/>
      <c r="N44" s="294"/>
      <c r="O44" s="294"/>
      <c r="P44" s="294"/>
      <c r="Q44" s="294"/>
      <c r="R44" s="294"/>
      <c r="S44" s="294"/>
      <c r="T44" s="294"/>
      <c r="U44" s="294"/>
      <c r="V44" s="294"/>
      <c r="W44" s="294"/>
      <c r="X44" s="294"/>
      <c r="Y44" s="295"/>
    </row>
    <row r="45" spans="2:25" s="299" customFormat="1" ht="27" customHeight="1">
      <c r="B45" s="296"/>
      <c r="C45" s="238" t="s">
        <v>44</v>
      </c>
      <c r="D45" s="382" t="s">
        <v>258</v>
      </c>
      <c r="E45" s="238" t="s">
        <v>269</v>
      </c>
      <c r="F45" s="371"/>
      <c r="G45" s="238" t="s">
        <v>270</v>
      </c>
      <c r="H45" s="371"/>
      <c r="I45" s="238" t="s">
        <v>271</v>
      </c>
      <c r="J45" s="371"/>
      <c r="K45" s="238" t="s">
        <v>272</v>
      </c>
      <c r="L45" s="371"/>
      <c r="M45" s="373" t="s">
        <v>273</v>
      </c>
      <c r="N45" s="374"/>
      <c r="O45" s="297"/>
      <c r="P45" s="297"/>
      <c r="Q45" s="297"/>
      <c r="R45" s="297"/>
      <c r="S45" s="297"/>
      <c r="T45" s="297"/>
      <c r="U45" s="297"/>
      <c r="V45" s="297"/>
      <c r="W45" s="297"/>
      <c r="X45" s="297"/>
      <c r="Y45" s="298"/>
    </row>
    <row r="46" spans="2:25" s="306" customFormat="1" ht="62.25" customHeight="1" thickBot="1">
      <c r="B46" s="300"/>
      <c r="C46" s="239"/>
      <c r="D46" s="383"/>
      <c r="E46" s="301" t="s">
        <v>274</v>
      </c>
      <c r="F46" s="303" t="s">
        <v>275</v>
      </c>
      <c r="G46" s="301" t="s">
        <v>274</v>
      </c>
      <c r="H46" s="303" t="s">
        <v>275</v>
      </c>
      <c r="I46" s="301" t="s">
        <v>274</v>
      </c>
      <c r="J46" s="303" t="s">
        <v>275</v>
      </c>
      <c r="K46" s="301" t="s">
        <v>274</v>
      </c>
      <c r="L46" s="303" t="s">
        <v>275</v>
      </c>
      <c r="M46" s="302" t="s">
        <v>276</v>
      </c>
      <c r="N46" s="303" t="s">
        <v>277</v>
      </c>
      <c r="O46" s="304"/>
      <c r="P46" s="304"/>
      <c r="Q46" s="304"/>
      <c r="R46" s="304"/>
      <c r="S46" s="304"/>
      <c r="T46" s="304"/>
      <c r="U46" s="304"/>
      <c r="V46" s="304"/>
      <c r="W46" s="304"/>
      <c r="X46" s="304"/>
      <c r="Y46" s="305"/>
    </row>
    <row r="47" spans="2:25" ht="29.25" customHeight="1" thickBot="1">
      <c r="B47" s="292"/>
      <c r="C47" s="307"/>
      <c r="D47" s="308"/>
      <c r="E47" s="309"/>
      <c r="F47" s="310"/>
      <c r="G47" s="309"/>
      <c r="H47" s="310"/>
      <c r="I47" s="311"/>
      <c r="J47" s="314"/>
      <c r="K47" s="311"/>
      <c r="L47" s="314"/>
      <c r="M47" s="315"/>
      <c r="N47" s="316"/>
      <c r="O47" s="294"/>
      <c r="P47" s="294"/>
      <c r="Q47" s="294"/>
      <c r="R47" s="294"/>
      <c r="S47" s="294"/>
      <c r="T47" s="294"/>
      <c r="U47" s="294"/>
      <c r="V47" s="294"/>
      <c r="W47" s="294"/>
      <c r="X47" s="294"/>
      <c r="Y47" s="295"/>
    </row>
    <row r="48" spans="2:25" ht="12.75">
      <c r="B48" s="292"/>
      <c r="C48" s="294"/>
      <c r="D48" s="294"/>
      <c r="E48" s="294"/>
      <c r="F48" s="294"/>
      <c r="G48" s="294"/>
      <c r="H48" s="294"/>
      <c r="I48" s="294"/>
      <c r="J48" s="294"/>
      <c r="K48" s="294"/>
      <c r="L48" s="294"/>
      <c r="M48" s="294"/>
      <c r="N48" s="294"/>
      <c r="O48" s="294"/>
      <c r="P48" s="294"/>
      <c r="Q48" s="294"/>
      <c r="R48" s="294"/>
      <c r="S48" s="294"/>
      <c r="T48" s="294"/>
      <c r="U48" s="294"/>
      <c r="V48" s="294"/>
      <c r="W48" s="294"/>
      <c r="X48" s="294"/>
      <c r="Y48" s="295"/>
    </row>
    <row r="49" spans="2:25" ht="14.25" thickBot="1">
      <c r="B49" s="292"/>
      <c r="C49" s="229" t="s">
        <v>278</v>
      </c>
      <c r="D49" s="294"/>
      <c r="E49" s="294"/>
      <c r="F49" s="294"/>
      <c r="G49" s="294"/>
      <c r="H49" s="294"/>
      <c r="I49" s="294"/>
      <c r="J49" s="294"/>
      <c r="K49" s="294"/>
      <c r="L49" s="294"/>
      <c r="M49" s="294"/>
      <c r="N49" s="294"/>
      <c r="O49" s="294"/>
      <c r="P49" s="294"/>
      <c r="Q49" s="294"/>
      <c r="R49" s="294"/>
      <c r="S49" s="294"/>
      <c r="T49" s="294"/>
      <c r="U49" s="294"/>
      <c r="V49" s="294"/>
      <c r="W49" s="294"/>
      <c r="X49" s="294"/>
      <c r="Y49" s="295"/>
    </row>
    <row r="50" spans="2:25" s="299" customFormat="1" ht="27" customHeight="1">
      <c r="B50" s="296"/>
      <c r="C50" s="238" t="s">
        <v>44</v>
      </c>
      <c r="D50" s="371" t="s">
        <v>258</v>
      </c>
      <c r="E50" s="373" t="s">
        <v>279</v>
      </c>
      <c r="F50" s="375"/>
      <c r="G50" s="375"/>
      <c r="H50" s="374"/>
      <c r="I50" s="373" t="s">
        <v>280</v>
      </c>
      <c r="J50" s="375"/>
      <c r="K50" s="375"/>
      <c r="L50" s="374"/>
      <c r="M50" s="373" t="s">
        <v>281</v>
      </c>
      <c r="N50" s="375"/>
      <c r="O50" s="375"/>
      <c r="P50" s="374"/>
      <c r="Q50" s="297"/>
      <c r="R50" s="297"/>
      <c r="S50" s="297"/>
      <c r="T50" s="297"/>
      <c r="U50" s="297"/>
      <c r="V50" s="297"/>
      <c r="W50" s="297"/>
      <c r="X50" s="297"/>
      <c r="Y50" s="298"/>
    </row>
    <row r="51" spans="2:25" s="246" customFormat="1" ht="15" customHeight="1" thickBot="1">
      <c r="B51" s="241"/>
      <c r="C51" s="372"/>
      <c r="D51" s="376"/>
      <c r="E51" s="250" t="s">
        <v>255</v>
      </c>
      <c r="F51" s="251" t="s">
        <v>256</v>
      </c>
      <c r="G51" s="251" t="s">
        <v>255</v>
      </c>
      <c r="H51" s="251" t="s">
        <v>256</v>
      </c>
      <c r="I51" s="250" t="s">
        <v>255</v>
      </c>
      <c r="J51" s="251" t="s">
        <v>256</v>
      </c>
      <c r="K51" s="251" t="s">
        <v>255</v>
      </c>
      <c r="L51" s="251" t="s">
        <v>256</v>
      </c>
      <c r="M51" s="250" t="s">
        <v>255</v>
      </c>
      <c r="N51" s="251" t="s">
        <v>256</v>
      </c>
      <c r="O51" s="251" t="s">
        <v>255</v>
      </c>
      <c r="P51" s="252" t="s">
        <v>256</v>
      </c>
      <c r="Q51" s="229"/>
      <c r="R51" s="229"/>
      <c r="S51" s="229"/>
      <c r="T51" s="229"/>
      <c r="U51" s="229"/>
      <c r="V51" s="229"/>
      <c r="W51" s="229"/>
      <c r="X51" s="229"/>
      <c r="Y51" s="245"/>
    </row>
    <row r="52" spans="2:25" s="224" customFormat="1" ht="26.25" customHeight="1" thickBot="1">
      <c r="B52" s="219"/>
      <c r="C52" s="317"/>
      <c r="D52" s="318"/>
      <c r="E52" s="266"/>
      <c r="F52" s="267"/>
      <c r="G52" s="267"/>
      <c r="H52" s="267"/>
      <c r="I52" s="266"/>
      <c r="J52" s="267"/>
      <c r="K52" s="267"/>
      <c r="L52" s="267"/>
      <c r="M52" s="266"/>
      <c r="N52" s="267"/>
      <c r="O52" s="267"/>
      <c r="P52" s="268"/>
      <c r="Q52" s="220"/>
      <c r="R52" s="220"/>
      <c r="S52" s="220"/>
      <c r="T52" s="220"/>
      <c r="U52" s="220"/>
      <c r="V52" s="220"/>
      <c r="W52" s="220"/>
      <c r="X52" s="220"/>
      <c r="Y52" s="223"/>
    </row>
    <row r="53" spans="2:25" ht="24" customHeight="1">
      <c r="B53" s="292"/>
      <c r="C53" s="294"/>
      <c r="D53" s="294"/>
      <c r="E53" s="294"/>
      <c r="F53" s="294"/>
      <c r="G53" s="294"/>
      <c r="H53" s="294"/>
      <c r="I53" s="294"/>
      <c r="J53" s="294"/>
      <c r="K53" s="294"/>
      <c r="L53" s="294"/>
      <c r="M53" s="294"/>
      <c r="N53" s="294"/>
      <c r="O53" s="294"/>
      <c r="P53" s="294"/>
      <c r="Q53" s="294"/>
      <c r="R53" s="294"/>
      <c r="S53" s="294"/>
      <c r="T53" s="294"/>
      <c r="U53" s="294"/>
      <c r="V53" s="294"/>
      <c r="W53" s="294"/>
      <c r="X53" s="294"/>
      <c r="Y53" s="295"/>
    </row>
    <row r="54" spans="2:25" ht="12.75">
      <c r="B54" s="292"/>
      <c r="C54" s="294"/>
      <c r="D54" s="294"/>
      <c r="E54" s="294"/>
      <c r="F54" s="294"/>
      <c r="G54" s="294"/>
      <c r="H54" s="294"/>
      <c r="I54" s="294"/>
      <c r="J54" s="294"/>
      <c r="K54" s="294"/>
      <c r="L54" s="294"/>
      <c r="M54" s="294"/>
      <c r="N54" s="294"/>
      <c r="O54" s="294"/>
      <c r="P54" s="294"/>
      <c r="Q54" s="294"/>
      <c r="R54" s="294"/>
      <c r="S54" s="294"/>
      <c r="T54" s="294"/>
      <c r="U54" s="294"/>
      <c r="V54" s="294"/>
      <c r="W54" s="294"/>
      <c r="X54" s="294"/>
      <c r="Y54" s="295"/>
    </row>
    <row r="55" spans="2:25" ht="13.5">
      <c r="B55" s="292"/>
      <c r="C55" s="229" t="s">
        <v>282</v>
      </c>
      <c r="D55" s="294"/>
      <c r="E55" s="220"/>
      <c r="F55" s="220"/>
      <c r="G55" s="220"/>
      <c r="H55" s="294"/>
      <c r="I55" s="294"/>
      <c r="J55" s="294"/>
      <c r="K55" s="294"/>
      <c r="L55" s="294"/>
      <c r="M55" s="294"/>
      <c r="N55" s="294"/>
      <c r="O55" s="294"/>
      <c r="P55" s="294"/>
      <c r="Q55" s="294"/>
      <c r="R55" s="294"/>
      <c r="S55" s="294"/>
      <c r="T55" s="294"/>
      <c r="U55" s="294"/>
      <c r="V55" s="294"/>
      <c r="W55" s="294"/>
      <c r="X55" s="294"/>
      <c r="Y55" s="295"/>
    </row>
    <row r="56" spans="2:25" ht="13.5" thickBot="1">
      <c r="B56" s="292"/>
      <c r="C56" s="294"/>
      <c r="D56" s="294"/>
      <c r="E56" s="294"/>
      <c r="F56" s="294"/>
      <c r="G56" s="294"/>
      <c r="H56" s="294"/>
      <c r="I56" s="294"/>
      <c r="J56" s="294"/>
      <c r="K56" s="294"/>
      <c r="L56" s="294"/>
      <c r="M56" s="294"/>
      <c r="N56" s="294"/>
      <c r="O56" s="294"/>
      <c r="P56" s="294"/>
      <c r="Q56" s="294"/>
      <c r="R56" s="294"/>
      <c r="S56" s="294"/>
      <c r="T56" s="294"/>
      <c r="U56" s="294"/>
      <c r="V56" s="294"/>
      <c r="W56" s="294"/>
      <c r="X56" s="294"/>
      <c r="Y56" s="295"/>
    </row>
    <row r="57" spans="2:25" ht="13.5" customHeight="1" thickBot="1">
      <c r="B57" s="292"/>
      <c r="C57" s="392" t="s">
        <v>44</v>
      </c>
      <c r="D57" s="393"/>
      <c r="E57" s="398" t="s">
        <v>283</v>
      </c>
      <c r="F57" s="399"/>
      <c r="G57" s="399"/>
      <c r="H57" s="399"/>
      <c r="I57" s="399"/>
      <c r="J57" s="399"/>
      <c r="K57" s="399"/>
      <c r="L57" s="400"/>
      <c r="M57" s="398" t="s">
        <v>284</v>
      </c>
      <c r="N57" s="399"/>
      <c r="O57" s="399"/>
      <c r="P57" s="399"/>
      <c r="Q57" s="399"/>
      <c r="R57" s="399"/>
      <c r="S57" s="399"/>
      <c r="T57" s="400"/>
      <c r="U57" s="319"/>
      <c r="V57" s="319"/>
      <c r="W57" s="319"/>
      <c r="X57" s="319"/>
      <c r="Y57" s="295"/>
    </row>
    <row r="58" spans="2:25" ht="14.25" customHeight="1">
      <c r="B58" s="292"/>
      <c r="C58" s="394"/>
      <c r="D58" s="395"/>
      <c r="E58" s="377" t="s">
        <v>285</v>
      </c>
      <c r="F58" s="378"/>
      <c r="G58" s="378"/>
      <c r="H58" s="378"/>
      <c r="I58" s="377" t="s">
        <v>286</v>
      </c>
      <c r="J58" s="378"/>
      <c r="K58" s="378"/>
      <c r="L58" s="379"/>
      <c r="M58" s="377" t="s">
        <v>285</v>
      </c>
      <c r="N58" s="378"/>
      <c r="O58" s="378"/>
      <c r="P58" s="378"/>
      <c r="Q58" s="377" t="s">
        <v>286</v>
      </c>
      <c r="R58" s="378"/>
      <c r="S58" s="378"/>
      <c r="T58" s="379"/>
      <c r="U58" s="320"/>
      <c r="V58" s="320"/>
      <c r="W58" s="320"/>
      <c r="X58" s="320"/>
      <c r="Y58" s="295"/>
    </row>
    <row r="59" spans="2:25" ht="13.5">
      <c r="B59" s="292"/>
      <c r="C59" s="394"/>
      <c r="D59" s="395"/>
      <c r="E59" s="386" t="s">
        <v>287</v>
      </c>
      <c r="F59" s="387"/>
      <c r="G59" s="380" t="s">
        <v>288</v>
      </c>
      <c r="H59" s="381"/>
      <c r="I59" s="386" t="s">
        <v>287</v>
      </c>
      <c r="J59" s="387"/>
      <c r="K59" s="380" t="s">
        <v>288</v>
      </c>
      <c r="L59" s="381"/>
      <c r="M59" s="386" t="s">
        <v>287</v>
      </c>
      <c r="N59" s="387"/>
      <c r="O59" s="380" t="s">
        <v>288</v>
      </c>
      <c r="P59" s="381"/>
      <c r="Q59" s="323" t="s">
        <v>287</v>
      </c>
      <c r="R59" s="324"/>
      <c r="S59" s="380" t="s">
        <v>288</v>
      </c>
      <c r="T59" s="381"/>
      <c r="U59" s="294"/>
      <c r="V59" s="294"/>
      <c r="W59" s="294"/>
      <c r="X59" s="294"/>
      <c r="Y59" s="295"/>
    </row>
    <row r="60" spans="2:25" ht="21.75" customHeight="1">
      <c r="B60" s="292"/>
      <c r="C60" s="394"/>
      <c r="D60" s="395"/>
      <c r="E60" s="323" t="s">
        <v>289</v>
      </c>
      <c r="F60" s="321" t="s">
        <v>290</v>
      </c>
      <c r="G60" s="321" t="s">
        <v>289</v>
      </c>
      <c r="H60" s="322" t="s">
        <v>290</v>
      </c>
      <c r="I60" s="323" t="s">
        <v>289</v>
      </c>
      <c r="J60" s="321" t="s">
        <v>290</v>
      </c>
      <c r="K60" s="321" t="s">
        <v>289</v>
      </c>
      <c r="L60" s="322" t="s">
        <v>290</v>
      </c>
      <c r="M60" s="323" t="s">
        <v>289</v>
      </c>
      <c r="N60" s="321" t="s">
        <v>290</v>
      </c>
      <c r="O60" s="321" t="s">
        <v>289</v>
      </c>
      <c r="P60" s="322" t="s">
        <v>290</v>
      </c>
      <c r="Q60" s="323" t="s">
        <v>289</v>
      </c>
      <c r="R60" s="321" t="s">
        <v>290</v>
      </c>
      <c r="S60" s="321" t="s">
        <v>289</v>
      </c>
      <c r="T60" s="322" t="s">
        <v>290</v>
      </c>
      <c r="U60" s="294"/>
      <c r="V60" s="294"/>
      <c r="W60" s="294"/>
      <c r="X60" s="294"/>
      <c r="Y60" s="295"/>
    </row>
    <row r="61" spans="2:25" ht="21.75" customHeight="1">
      <c r="B61" s="292"/>
      <c r="C61" s="396" t="s">
        <v>49</v>
      </c>
      <c r="D61" s="397"/>
      <c r="E61" s="325">
        <v>23</v>
      </c>
      <c r="F61" s="325">
        <v>54</v>
      </c>
      <c r="G61" s="325">
        <v>4760</v>
      </c>
      <c r="H61" s="326">
        <v>5145</v>
      </c>
      <c r="I61" s="329"/>
      <c r="J61" s="325"/>
      <c r="K61" s="325"/>
      <c r="L61" s="326"/>
      <c r="M61" s="329">
        <v>23</v>
      </c>
      <c r="N61" s="325">
        <v>54</v>
      </c>
      <c r="O61" s="325">
        <v>4760</v>
      </c>
      <c r="P61" s="326">
        <v>5145</v>
      </c>
      <c r="Q61" s="329"/>
      <c r="R61" s="325"/>
      <c r="S61" s="325"/>
      <c r="T61" s="326"/>
      <c r="U61" s="294"/>
      <c r="V61" s="294"/>
      <c r="W61" s="294"/>
      <c r="X61" s="294"/>
      <c r="Y61" s="295"/>
    </row>
    <row r="62" spans="2:25" ht="21.75" customHeight="1">
      <c r="B62" s="292"/>
      <c r="C62" s="390" t="s">
        <v>51</v>
      </c>
      <c r="D62" s="391"/>
      <c r="E62" s="325">
        <v>4</v>
      </c>
      <c r="F62" s="325">
        <v>4</v>
      </c>
      <c r="G62" s="325">
        <v>2331</v>
      </c>
      <c r="H62" s="326">
        <v>535</v>
      </c>
      <c r="I62" s="329"/>
      <c r="J62" s="325"/>
      <c r="K62" s="325"/>
      <c r="L62" s="326"/>
      <c r="M62" s="329">
        <v>52</v>
      </c>
      <c r="N62" s="325">
        <v>55</v>
      </c>
      <c r="O62" s="325">
        <v>14967</v>
      </c>
      <c r="P62" s="326">
        <v>7257</v>
      </c>
      <c r="Q62" s="329"/>
      <c r="R62" s="325"/>
      <c r="S62" s="325"/>
      <c r="T62" s="326"/>
      <c r="U62" s="294"/>
      <c r="V62" s="294"/>
      <c r="W62" s="294"/>
      <c r="X62" s="294"/>
      <c r="Y62" s="295"/>
    </row>
    <row r="63" spans="2:25" ht="21.75" customHeight="1">
      <c r="B63" s="292"/>
      <c r="C63" s="390" t="s">
        <v>52</v>
      </c>
      <c r="D63" s="391"/>
      <c r="E63" s="325">
        <v>23</v>
      </c>
      <c r="F63" s="325">
        <v>26</v>
      </c>
      <c r="G63" s="325">
        <v>4894</v>
      </c>
      <c r="H63" s="326">
        <v>2141</v>
      </c>
      <c r="I63" s="329"/>
      <c r="J63" s="325"/>
      <c r="K63" s="325"/>
      <c r="L63" s="326"/>
      <c r="M63" s="329">
        <v>83</v>
      </c>
      <c r="N63" s="325">
        <v>164</v>
      </c>
      <c r="O63" s="325">
        <v>25022</v>
      </c>
      <c r="P63" s="326">
        <v>23316</v>
      </c>
      <c r="Q63" s="329"/>
      <c r="R63" s="325"/>
      <c r="S63" s="325"/>
      <c r="T63" s="326"/>
      <c r="U63" s="294"/>
      <c r="V63" s="294"/>
      <c r="W63" s="294"/>
      <c r="X63" s="294"/>
      <c r="Y63" s="295"/>
    </row>
    <row r="64" spans="2:25" ht="21.75" customHeight="1">
      <c r="B64" s="292"/>
      <c r="C64" s="390" t="s">
        <v>53</v>
      </c>
      <c r="D64" s="391"/>
      <c r="E64" s="325">
        <v>52</v>
      </c>
      <c r="F64" s="325">
        <v>55</v>
      </c>
      <c r="G64" s="325">
        <v>14967</v>
      </c>
      <c r="H64" s="326">
        <v>7257</v>
      </c>
      <c r="I64" s="329"/>
      <c r="J64" s="325"/>
      <c r="K64" s="325"/>
      <c r="L64" s="326"/>
      <c r="M64" s="329">
        <v>83</v>
      </c>
      <c r="N64" s="325">
        <v>240</v>
      </c>
      <c r="O64" s="325">
        <v>11205</v>
      </c>
      <c r="P64" s="326">
        <v>13113</v>
      </c>
      <c r="Q64" s="329"/>
      <c r="R64" s="325"/>
      <c r="S64" s="325"/>
      <c r="T64" s="326"/>
      <c r="U64" s="294"/>
      <c r="V64" s="294"/>
      <c r="W64" s="294"/>
      <c r="X64" s="294"/>
      <c r="Y64" s="295"/>
    </row>
    <row r="65" spans="2:25" ht="21.75" customHeight="1">
      <c r="B65" s="292"/>
      <c r="C65" s="390" t="s">
        <v>54</v>
      </c>
      <c r="D65" s="391"/>
      <c r="E65" s="325">
        <v>83</v>
      </c>
      <c r="F65" s="325">
        <v>164</v>
      </c>
      <c r="G65" s="325">
        <v>25022</v>
      </c>
      <c r="H65" s="326">
        <v>23316</v>
      </c>
      <c r="I65" s="329"/>
      <c r="J65" s="325"/>
      <c r="K65" s="325"/>
      <c r="L65" s="326"/>
      <c r="M65" s="329">
        <v>93</v>
      </c>
      <c r="N65" s="325">
        <v>130</v>
      </c>
      <c r="O65" s="325">
        <v>26813</v>
      </c>
      <c r="P65" s="326">
        <v>18878</v>
      </c>
      <c r="Q65" s="329"/>
      <c r="R65" s="325"/>
      <c r="S65" s="325"/>
      <c r="T65" s="326"/>
      <c r="U65" s="294"/>
      <c r="V65" s="294"/>
      <c r="W65" s="294"/>
      <c r="X65" s="294"/>
      <c r="Y65" s="295"/>
    </row>
    <row r="66" spans="2:25" ht="21.75" customHeight="1">
      <c r="B66" s="292"/>
      <c r="C66" s="390" t="s">
        <v>55</v>
      </c>
      <c r="D66" s="391"/>
      <c r="E66" s="325">
        <v>83</v>
      </c>
      <c r="F66" s="325">
        <v>240</v>
      </c>
      <c r="G66" s="325">
        <v>11205</v>
      </c>
      <c r="H66" s="326">
        <v>13113</v>
      </c>
      <c r="I66" s="329"/>
      <c r="J66" s="325"/>
      <c r="K66" s="325"/>
      <c r="L66" s="326"/>
      <c r="M66" s="329">
        <v>19</v>
      </c>
      <c r="N66" s="325">
        <v>40</v>
      </c>
      <c r="O66" s="325">
        <v>5125</v>
      </c>
      <c r="P66" s="326">
        <v>5270</v>
      </c>
      <c r="Q66" s="329"/>
      <c r="R66" s="325"/>
      <c r="S66" s="325"/>
      <c r="T66" s="326"/>
      <c r="U66" s="294"/>
      <c r="V66" s="294"/>
      <c r="W66" s="294"/>
      <c r="X66" s="294"/>
      <c r="Y66" s="295"/>
    </row>
    <row r="67" spans="2:25" ht="21.75" customHeight="1">
      <c r="B67" s="292"/>
      <c r="C67" s="390" t="s">
        <v>291</v>
      </c>
      <c r="D67" s="391"/>
      <c r="E67" s="325">
        <v>93</v>
      </c>
      <c r="F67" s="325">
        <v>130</v>
      </c>
      <c r="G67" s="325">
        <v>26813</v>
      </c>
      <c r="H67" s="326">
        <v>18878</v>
      </c>
      <c r="I67" s="329"/>
      <c r="J67" s="325"/>
      <c r="K67" s="325"/>
      <c r="L67" s="326"/>
      <c r="M67" s="329">
        <v>4</v>
      </c>
      <c r="N67" s="325">
        <v>4</v>
      </c>
      <c r="O67" s="325">
        <v>2331</v>
      </c>
      <c r="P67" s="326">
        <v>535</v>
      </c>
      <c r="Q67" s="329"/>
      <c r="R67" s="325"/>
      <c r="S67" s="325"/>
      <c r="T67" s="326"/>
      <c r="U67" s="294"/>
      <c r="V67" s="294"/>
      <c r="W67" s="294"/>
      <c r="X67" s="294"/>
      <c r="Y67" s="295"/>
    </row>
    <row r="68" spans="2:25" ht="21.75" customHeight="1">
      <c r="B68" s="292"/>
      <c r="C68" s="388" t="s">
        <v>292</v>
      </c>
      <c r="D68" s="389"/>
      <c r="E68" s="325">
        <v>19</v>
      </c>
      <c r="F68" s="325">
        <v>40</v>
      </c>
      <c r="G68" s="325">
        <v>5125</v>
      </c>
      <c r="H68" s="326">
        <v>5270</v>
      </c>
      <c r="I68" s="329"/>
      <c r="J68" s="325"/>
      <c r="K68" s="325"/>
      <c r="L68" s="326"/>
      <c r="M68" s="329">
        <v>23</v>
      </c>
      <c r="N68" s="325">
        <v>26</v>
      </c>
      <c r="O68" s="325">
        <v>4894</v>
      </c>
      <c r="P68" s="326">
        <v>2141</v>
      </c>
      <c r="Q68" s="329"/>
      <c r="R68" s="325"/>
      <c r="S68" s="325"/>
      <c r="T68" s="326"/>
      <c r="U68" s="294"/>
      <c r="V68" s="294"/>
      <c r="W68" s="294"/>
      <c r="X68" s="294"/>
      <c r="Y68" s="295"/>
    </row>
    <row r="69" spans="2:25" ht="18.75" customHeight="1" thickBot="1">
      <c r="B69" s="292"/>
      <c r="C69" s="384"/>
      <c r="D69" s="385"/>
      <c r="E69" s="330"/>
      <c r="F69" s="330"/>
      <c r="G69" s="330"/>
      <c r="H69" s="331"/>
      <c r="I69" s="332"/>
      <c r="J69" s="330"/>
      <c r="K69" s="330"/>
      <c r="L69" s="331"/>
      <c r="M69" s="332"/>
      <c r="N69" s="330"/>
      <c r="O69" s="330"/>
      <c r="P69" s="331"/>
      <c r="Q69" s="332"/>
      <c r="R69" s="330"/>
      <c r="S69" s="330"/>
      <c r="T69" s="331"/>
      <c r="U69" s="294"/>
      <c r="V69" s="294"/>
      <c r="W69" s="294"/>
      <c r="X69" s="294"/>
      <c r="Y69" s="295"/>
    </row>
    <row r="70" spans="2:25" ht="12.75">
      <c r="B70" s="292"/>
      <c r="C70" s="294"/>
      <c r="D70" s="294"/>
      <c r="E70" s="294"/>
      <c r="F70" s="294"/>
      <c r="G70" s="294"/>
      <c r="H70" s="294"/>
      <c r="I70" s="294"/>
      <c r="J70" s="294"/>
      <c r="K70" s="294"/>
      <c r="L70" s="294"/>
      <c r="M70" s="294"/>
      <c r="N70" s="294"/>
      <c r="O70" s="294"/>
      <c r="P70" s="294"/>
      <c r="Q70" s="294"/>
      <c r="R70" s="294"/>
      <c r="S70" s="294"/>
      <c r="T70" s="294"/>
      <c r="U70" s="294"/>
      <c r="V70" s="294"/>
      <c r="W70" s="294"/>
      <c r="X70" s="294"/>
      <c r="Y70" s="295"/>
    </row>
    <row r="71" spans="2:25" ht="12.75" customHeight="1">
      <c r="B71" s="292"/>
      <c r="C71" s="333" t="s">
        <v>322</v>
      </c>
      <c r="D71" s="297"/>
      <c r="E71" s="294"/>
      <c r="F71" s="297"/>
      <c r="G71" s="294"/>
      <c r="H71" s="294"/>
      <c r="I71" s="294"/>
      <c r="J71" s="294"/>
      <c r="K71" s="294"/>
      <c r="L71" s="294"/>
      <c r="M71" s="294"/>
      <c r="N71" s="294"/>
      <c r="O71" s="294"/>
      <c r="P71" s="294"/>
      <c r="Q71" s="294"/>
      <c r="R71" s="294"/>
      <c r="S71" s="294"/>
      <c r="T71" s="294"/>
      <c r="U71" s="294"/>
      <c r="V71" s="294"/>
      <c r="W71" s="294"/>
      <c r="X71" s="294"/>
      <c r="Y71" s="295"/>
    </row>
    <row r="72" spans="2:25" ht="12.75" customHeight="1">
      <c r="B72" s="292"/>
      <c r="C72" s="333">
        <v>1</v>
      </c>
      <c r="D72" s="297" t="s">
        <v>323</v>
      </c>
      <c r="E72" s="294"/>
      <c r="F72" s="297"/>
      <c r="G72" s="294"/>
      <c r="H72" s="294"/>
      <c r="I72" s="294"/>
      <c r="J72" s="294"/>
      <c r="K72" s="294"/>
      <c r="L72" s="294"/>
      <c r="M72" s="294"/>
      <c r="N72" s="294"/>
      <c r="O72" s="294"/>
      <c r="P72" s="294"/>
      <c r="Q72" s="294"/>
      <c r="R72" s="294"/>
      <c r="S72" s="294"/>
      <c r="T72" s="294"/>
      <c r="U72" s="294"/>
      <c r="V72" s="294"/>
      <c r="W72" s="294"/>
      <c r="X72" s="294"/>
      <c r="Y72" s="295"/>
    </row>
    <row r="73" spans="2:25" ht="12.75" customHeight="1">
      <c r="B73" s="292"/>
      <c r="C73" s="333">
        <v>2</v>
      </c>
      <c r="D73" s="297" t="s">
        <v>324</v>
      </c>
      <c r="E73" s="294"/>
      <c r="F73" s="297"/>
      <c r="G73" s="294"/>
      <c r="H73" s="294"/>
      <c r="I73" s="294"/>
      <c r="J73" s="294"/>
      <c r="K73" s="294"/>
      <c r="L73" s="294"/>
      <c r="M73" s="294"/>
      <c r="N73" s="294"/>
      <c r="O73" s="294"/>
      <c r="P73" s="294"/>
      <c r="Q73" s="294"/>
      <c r="R73" s="294"/>
      <c r="S73" s="294"/>
      <c r="T73" s="294"/>
      <c r="U73" s="294"/>
      <c r="V73" s="294"/>
      <c r="W73" s="294"/>
      <c r="X73" s="294"/>
      <c r="Y73" s="295"/>
    </row>
    <row r="74" spans="2:25" ht="13.5">
      <c r="B74" s="292"/>
      <c r="C74" s="333">
        <v>3</v>
      </c>
      <c r="D74" s="297" t="s">
        <v>325</v>
      </c>
      <c r="E74" s="294"/>
      <c r="F74" s="297"/>
      <c r="G74" s="294"/>
      <c r="H74" s="294"/>
      <c r="I74" s="294"/>
      <c r="J74" s="294"/>
      <c r="K74" s="294"/>
      <c r="L74" s="294"/>
      <c r="M74" s="294"/>
      <c r="N74" s="294"/>
      <c r="O74" s="294"/>
      <c r="P74" s="294"/>
      <c r="Q74" s="294"/>
      <c r="R74" s="294"/>
      <c r="S74" s="294"/>
      <c r="T74" s="294"/>
      <c r="U74" s="294"/>
      <c r="V74" s="294"/>
      <c r="W74" s="294"/>
      <c r="X74" s="294"/>
      <c r="Y74" s="295"/>
    </row>
    <row r="75" spans="2:25" ht="13.5">
      <c r="B75" s="292"/>
      <c r="C75" s="333">
        <v>4</v>
      </c>
      <c r="D75" s="297" t="s">
        <v>408</v>
      </c>
      <c r="E75" s="294"/>
      <c r="F75" s="297"/>
      <c r="G75" s="294"/>
      <c r="H75" s="294"/>
      <c r="I75" s="294"/>
      <c r="J75" s="294"/>
      <c r="K75" s="294"/>
      <c r="L75" s="294"/>
      <c r="M75" s="294"/>
      <c r="N75" s="294"/>
      <c r="O75" s="294"/>
      <c r="P75" s="294"/>
      <c r="Q75" s="294"/>
      <c r="R75" s="294"/>
      <c r="S75" s="294"/>
      <c r="T75" s="294"/>
      <c r="U75" s="294"/>
      <c r="V75" s="294"/>
      <c r="W75" s="294"/>
      <c r="X75" s="294"/>
      <c r="Y75" s="295"/>
    </row>
    <row r="76" spans="2:25" ht="14.25" thickBot="1">
      <c r="B76" s="334"/>
      <c r="C76" s="335"/>
      <c r="D76" s="336"/>
      <c r="E76" s="337"/>
      <c r="F76" s="337"/>
      <c r="G76" s="335"/>
      <c r="H76" s="335"/>
      <c r="I76" s="335"/>
      <c r="J76" s="335"/>
      <c r="K76" s="335"/>
      <c r="L76" s="335"/>
      <c r="M76" s="335"/>
      <c r="N76" s="335"/>
      <c r="O76" s="335"/>
      <c r="P76" s="335"/>
      <c r="Q76" s="335"/>
      <c r="R76" s="335"/>
      <c r="S76" s="335"/>
      <c r="T76" s="335"/>
      <c r="U76" s="335"/>
      <c r="V76" s="335"/>
      <c r="W76" s="335"/>
      <c r="X76" s="335"/>
      <c r="Y76" s="338"/>
    </row>
    <row r="77" ht="12.75">
      <c r="D77" s="339"/>
    </row>
  </sheetData>
  <sheetProtection/>
  <mergeCells count="57">
    <mergeCell ref="S59:T59"/>
    <mergeCell ref="M58:P58"/>
    <mergeCell ref="M59:N59"/>
    <mergeCell ref="M57:T57"/>
    <mergeCell ref="Q58:T58"/>
    <mergeCell ref="O59:P59"/>
    <mergeCell ref="C67:D67"/>
    <mergeCell ref="G59:H59"/>
    <mergeCell ref="C57:D60"/>
    <mergeCell ref="C61:D61"/>
    <mergeCell ref="C63:D63"/>
    <mergeCell ref="E57:L57"/>
    <mergeCell ref="K59:L59"/>
    <mergeCell ref="D45:D46"/>
    <mergeCell ref="C69:D69"/>
    <mergeCell ref="I59:J59"/>
    <mergeCell ref="E59:F59"/>
    <mergeCell ref="C68:D68"/>
    <mergeCell ref="C64:D64"/>
    <mergeCell ref="C62:D62"/>
    <mergeCell ref="C65:D65"/>
    <mergeCell ref="C66:D66"/>
    <mergeCell ref="I50:L50"/>
    <mergeCell ref="E45:F45"/>
    <mergeCell ref="G45:H45"/>
    <mergeCell ref="E58:H58"/>
    <mergeCell ref="I58:L58"/>
    <mergeCell ref="I45:J45"/>
    <mergeCell ref="W17:X17"/>
    <mergeCell ref="Q17:R17"/>
    <mergeCell ref="C50:C51"/>
    <mergeCell ref="M45:N45"/>
    <mergeCell ref="M17:N17"/>
    <mergeCell ref="K45:L45"/>
    <mergeCell ref="M50:P50"/>
    <mergeCell ref="D50:D51"/>
    <mergeCell ref="E50:H50"/>
    <mergeCell ref="C32:C33"/>
    <mergeCell ref="U17:V17"/>
    <mergeCell ref="K17:L17"/>
    <mergeCell ref="O17:P17"/>
    <mergeCell ref="S17:T17"/>
    <mergeCell ref="E32:O32"/>
    <mergeCell ref="E15:H16"/>
    <mergeCell ref="I15:P15"/>
    <mergeCell ref="E17:F17"/>
    <mergeCell ref="M16:P16"/>
    <mergeCell ref="U16:X16"/>
    <mergeCell ref="D32:D33"/>
    <mergeCell ref="Q16:T16"/>
    <mergeCell ref="C45:C46"/>
    <mergeCell ref="G17:H17"/>
    <mergeCell ref="I17:J17"/>
    <mergeCell ref="C15:C18"/>
    <mergeCell ref="D15:D18"/>
    <mergeCell ref="Q15:X15"/>
    <mergeCell ref="I16:L16"/>
  </mergeCells>
  <printOptions/>
  <pageMargins left="0" right="0.23" top="0.33" bottom="0.32" header="0" footer="0"/>
  <pageSetup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dimension ref="B1:K132"/>
  <sheetViews>
    <sheetView zoomScalePageLayoutView="0" workbookViewId="0" topLeftCell="A11">
      <selection activeCell="J104" sqref="J104"/>
    </sheetView>
  </sheetViews>
  <sheetFormatPr defaultColWidth="1.1484375" defaultRowHeight="15"/>
  <cols>
    <col min="1" max="1" width="1.1484375" style="1" customWidth="1"/>
    <col min="2" max="2" width="4.00390625" style="1" bestFit="1" customWidth="1"/>
    <col min="3" max="3" width="10.140625" style="1" bestFit="1" customWidth="1"/>
    <col min="4" max="4" width="38.28125" style="9" customWidth="1"/>
    <col min="5" max="5" width="7.57421875" style="1" bestFit="1" customWidth="1"/>
    <col min="6" max="8" width="6.57421875" style="1" customWidth="1"/>
    <col min="9" max="10" width="5.57421875" style="1" customWidth="1"/>
    <col min="11" max="254" width="9.140625" style="1" customWidth="1"/>
    <col min="255" max="16384" width="1.1484375" style="1" customWidth="1"/>
  </cols>
  <sheetData>
    <row r="1" spans="2:9" ht="23.25">
      <c r="B1" s="401" t="s">
        <v>82</v>
      </c>
      <c r="C1" s="401"/>
      <c r="D1" s="401"/>
      <c r="E1" s="401"/>
      <c r="F1" s="401"/>
      <c r="G1" s="401"/>
      <c r="H1" s="401"/>
      <c r="I1" s="401"/>
    </row>
    <row r="2" spans="2:10" s="7" customFormat="1" ht="65.25">
      <c r="B2" s="2" t="s">
        <v>43</v>
      </c>
      <c r="C2" s="3" t="s">
        <v>44</v>
      </c>
      <c r="D2" s="4" t="s">
        <v>45</v>
      </c>
      <c r="E2" s="5" t="s">
        <v>46</v>
      </c>
      <c r="F2" s="5" t="s">
        <v>47</v>
      </c>
      <c r="G2" s="5" t="s">
        <v>48</v>
      </c>
      <c r="H2" s="5" t="s">
        <v>105</v>
      </c>
      <c r="I2" s="5" t="s">
        <v>88</v>
      </c>
      <c r="J2" s="5" t="s">
        <v>116</v>
      </c>
    </row>
    <row r="3" spans="2:10" s="17" customFormat="1" ht="15" customHeight="1">
      <c r="B3" s="14">
        <v>1</v>
      </c>
      <c r="C3" s="14" t="s">
        <v>49</v>
      </c>
      <c r="D3" s="15" t="s">
        <v>89</v>
      </c>
      <c r="E3" s="16"/>
      <c r="F3" s="16"/>
      <c r="G3" s="22">
        <v>3.4</v>
      </c>
      <c r="H3" s="22"/>
      <c r="I3" s="22"/>
      <c r="J3" s="14"/>
    </row>
    <row r="4" spans="2:10" s="17" customFormat="1" ht="14.25">
      <c r="B4" s="14">
        <v>2</v>
      </c>
      <c r="C4" s="14" t="s">
        <v>49</v>
      </c>
      <c r="D4" s="15" t="s">
        <v>90</v>
      </c>
      <c r="E4" s="16"/>
      <c r="F4" s="16"/>
      <c r="G4" s="22">
        <v>1.4</v>
      </c>
      <c r="H4" s="22"/>
      <c r="I4" s="22"/>
      <c r="J4" s="14"/>
    </row>
    <row r="5" spans="2:10" s="17" customFormat="1" ht="14.25">
      <c r="B5" s="14">
        <v>3</v>
      </c>
      <c r="C5" s="14" t="s">
        <v>49</v>
      </c>
      <c r="D5" s="15" t="s">
        <v>91</v>
      </c>
      <c r="E5" s="16"/>
      <c r="F5" s="16"/>
      <c r="G5" s="22"/>
      <c r="H5" s="22"/>
      <c r="I5" s="22">
        <v>4</v>
      </c>
      <c r="J5" s="14"/>
    </row>
    <row r="6" spans="2:10" s="17" customFormat="1" ht="14.25">
      <c r="B6" s="14">
        <v>4</v>
      </c>
      <c r="C6" s="14" t="s">
        <v>49</v>
      </c>
      <c r="D6" s="15" t="s">
        <v>92</v>
      </c>
      <c r="E6" s="16"/>
      <c r="F6" s="16"/>
      <c r="G6" s="22"/>
      <c r="H6" s="22"/>
      <c r="I6" s="22">
        <v>3</v>
      </c>
      <c r="J6" s="14"/>
    </row>
    <row r="7" spans="2:10" s="17" customFormat="1" ht="14.25">
      <c r="B7" s="14">
        <v>5</v>
      </c>
      <c r="C7" s="14" t="s">
        <v>49</v>
      </c>
      <c r="D7" s="15" t="s">
        <v>93</v>
      </c>
      <c r="E7" s="16"/>
      <c r="F7" s="16"/>
      <c r="G7" s="22"/>
      <c r="H7" s="22"/>
      <c r="I7" s="22">
        <v>2.4</v>
      </c>
      <c r="J7" s="14"/>
    </row>
    <row r="8" spans="2:10" s="17" customFormat="1" ht="14.25">
      <c r="B8" s="14">
        <v>6</v>
      </c>
      <c r="C8" s="14" t="s">
        <v>49</v>
      </c>
      <c r="D8" s="15" t="s">
        <v>94</v>
      </c>
      <c r="E8" s="16"/>
      <c r="F8" s="16"/>
      <c r="G8" s="22"/>
      <c r="H8" s="22"/>
      <c r="I8" s="22">
        <v>2</v>
      </c>
      <c r="J8" s="14"/>
    </row>
    <row r="9" spans="2:10" s="17" customFormat="1" ht="14.25">
      <c r="B9" s="14">
        <f>+B8+1</f>
        <v>7</v>
      </c>
      <c r="C9" s="14" t="s">
        <v>49</v>
      </c>
      <c r="D9" s="15" t="s">
        <v>95</v>
      </c>
      <c r="E9" s="16">
        <v>2080</v>
      </c>
      <c r="F9" s="16"/>
      <c r="G9" s="22"/>
      <c r="H9" s="22"/>
      <c r="I9" s="22"/>
      <c r="J9" s="14"/>
    </row>
    <row r="10" spans="2:10" s="17" customFormat="1" ht="14.25">
      <c r="B10" s="14">
        <f aca="true" t="shared" si="0" ref="B10:B18">+B9+1</f>
        <v>8</v>
      </c>
      <c r="C10" s="14" t="s">
        <v>49</v>
      </c>
      <c r="D10" s="15" t="s">
        <v>96</v>
      </c>
      <c r="E10" s="16">
        <v>2080</v>
      </c>
      <c r="F10" s="16"/>
      <c r="G10" s="22"/>
      <c r="H10" s="22"/>
      <c r="I10" s="22"/>
      <c r="J10" s="14"/>
    </row>
    <row r="11" spans="2:10" s="17" customFormat="1" ht="14.25">
      <c r="B11" s="14">
        <f t="shared" si="0"/>
        <v>9</v>
      </c>
      <c r="C11" s="14" t="s">
        <v>49</v>
      </c>
      <c r="D11" s="15" t="s">
        <v>97</v>
      </c>
      <c r="E11" s="16">
        <v>2080</v>
      </c>
      <c r="F11" s="16"/>
      <c r="G11" s="22"/>
      <c r="H11" s="22"/>
      <c r="I11" s="22"/>
      <c r="J11" s="14"/>
    </row>
    <row r="12" spans="2:10" s="17" customFormat="1" ht="14.25">
      <c r="B12" s="14">
        <f t="shared" si="0"/>
        <v>10</v>
      </c>
      <c r="C12" s="14" t="s">
        <v>49</v>
      </c>
      <c r="D12" s="15" t="s">
        <v>98</v>
      </c>
      <c r="E12" s="16">
        <v>2080</v>
      </c>
      <c r="F12" s="16"/>
      <c r="G12" s="22"/>
      <c r="H12" s="22"/>
      <c r="I12" s="22"/>
      <c r="J12" s="14"/>
    </row>
    <row r="13" spans="2:10" s="17" customFormat="1" ht="14.25">
      <c r="B13" s="14">
        <f t="shared" si="0"/>
        <v>11</v>
      </c>
      <c r="C13" s="14" t="s">
        <v>49</v>
      </c>
      <c r="D13" s="15" t="s">
        <v>99</v>
      </c>
      <c r="E13" s="16">
        <v>2080</v>
      </c>
      <c r="F13" s="16"/>
      <c r="G13" s="22"/>
      <c r="H13" s="22"/>
      <c r="I13" s="22"/>
      <c r="J13" s="14"/>
    </row>
    <row r="14" spans="2:10" s="17" customFormat="1" ht="14.25">
      <c r="B14" s="14">
        <f t="shared" si="0"/>
        <v>12</v>
      </c>
      <c r="C14" s="14" t="s">
        <v>49</v>
      </c>
      <c r="D14" s="15" t="s">
        <v>100</v>
      </c>
      <c r="E14" s="16">
        <v>2080</v>
      </c>
      <c r="F14" s="16"/>
      <c r="G14" s="22"/>
      <c r="H14" s="22"/>
      <c r="I14" s="22"/>
      <c r="J14" s="14"/>
    </row>
    <row r="15" spans="2:10" s="17" customFormat="1" ht="14.25">
      <c r="B15" s="14">
        <f t="shared" si="0"/>
        <v>13</v>
      </c>
      <c r="C15" s="14" t="s">
        <v>49</v>
      </c>
      <c r="D15" s="15" t="s">
        <v>101</v>
      </c>
      <c r="E15" s="16">
        <v>2080</v>
      </c>
      <c r="F15" s="16"/>
      <c r="G15" s="22"/>
      <c r="H15" s="22"/>
      <c r="I15" s="22"/>
      <c r="J15" s="14"/>
    </row>
    <row r="16" spans="2:10" s="17" customFormat="1" ht="14.25">
      <c r="B16" s="14">
        <f t="shared" si="0"/>
        <v>14</v>
      </c>
      <c r="C16" s="14" t="s">
        <v>49</v>
      </c>
      <c r="D16" s="15" t="s">
        <v>102</v>
      </c>
      <c r="E16" s="16">
        <v>2080</v>
      </c>
      <c r="F16" s="16"/>
      <c r="G16" s="22"/>
      <c r="H16" s="22"/>
      <c r="I16" s="22"/>
      <c r="J16" s="14"/>
    </row>
    <row r="17" spans="2:10" s="17" customFormat="1" ht="14.25">
      <c r="B17" s="14">
        <f t="shared" si="0"/>
        <v>15</v>
      </c>
      <c r="C17" s="14" t="s">
        <v>49</v>
      </c>
      <c r="D17" s="15" t="s">
        <v>103</v>
      </c>
      <c r="E17" s="16">
        <v>2080</v>
      </c>
      <c r="F17" s="16"/>
      <c r="G17" s="22"/>
      <c r="H17" s="22"/>
      <c r="I17" s="22"/>
      <c r="J17" s="14"/>
    </row>
    <row r="18" spans="2:10" s="17" customFormat="1" ht="14.25">
      <c r="B18" s="14">
        <f t="shared" si="0"/>
        <v>16</v>
      </c>
      <c r="C18" s="14" t="s">
        <v>49</v>
      </c>
      <c r="D18" s="15" t="s">
        <v>104</v>
      </c>
      <c r="E18" s="16">
        <v>2080</v>
      </c>
      <c r="F18" s="16"/>
      <c r="G18" s="22"/>
      <c r="H18" s="22"/>
      <c r="I18" s="22"/>
      <c r="J18" s="14"/>
    </row>
    <row r="19" spans="2:10" s="17" customFormat="1" ht="14.25">
      <c r="B19" s="14">
        <f>+B18+1</f>
        <v>17</v>
      </c>
      <c r="C19" s="14" t="s">
        <v>49</v>
      </c>
      <c r="D19" s="15" t="s">
        <v>50</v>
      </c>
      <c r="E19" s="16"/>
      <c r="F19" s="16">
        <v>3000</v>
      </c>
      <c r="G19" s="22"/>
      <c r="H19" s="22"/>
      <c r="I19" s="22"/>
      <c r="J19" s="14"/>
    </row>
    <row r="20" spans="2:10" s="17" customFormat="1" ht="14.25">
      <c r="B20" s="14">
        <f>+B19+1</f>
        <v>18</v>
      </c>
      <c r="C20" s="14" t="s">
        <v>51</v>
      </c>
      <c r="D20" s="15" t="s">
        <v>106</v>
      </c>
      <c r="E20" s="16"/>
      <c r="F20" s="16"/>
      <c r="G20" s="22">
        <v>3.2</v>
      </c>
      <c r="H20" s="22"/>
      <c r="I20" s="22"/>
      <c r="J20" s="14"/>
    </row>
    <row r="21" spans="2:10" s="17" customFormat="1" ht="14.25">
      <c r="B21" s="14">
        <f aca="true" t="shared" si="1" ref="B21:B30">+B20+1</f>
        <v>19</v>
      </c>
      <c r="C21" s="14" t="s">
        <v>51</v>
      </c>
      <c r="D21" s="15" t="s">
        <v>107</v>
      </c>
      <c r="E21" s="16"/>
      <c r="F21" s="16"/>
      <c r="G21" s="22">
        <v>1.3</v>
      </c>
      <c r="H21" s="22"/>
      <c r="I21" s="22"/>
      <c r="J21" s="14"/>
    </row>
    <row r="22" spans="2:10" s="17" customFormat="1" ht="14.25">
      <c r="B22" s="14">
        <f t="shared" si="1"/>
        <v>20</v>
      </c>
      <c r="C22" s="14" t="s">
        <v>51</v>
      </c>
      <c r="D22" s="15" t="s">
        <v>108</v>
      </c>
      <c r="E22" s="16"/>
      <c r="F22" s="16"/>
      <c r="G22" s="22">
        <v>2</v>
      </c>
      <c r="H22" s="22"/>
      <c r="I22" s="22"/>
      <c r="J22" s="14"/>
    </row>
    <row r="23" spans="2:10" s="17" customFormat="1" ht="14.25">
      <c r="B23" s="14">
        <f t="shared" si="1"/>
        <v>21</v>
      </c>
      <c r="C23" s="14" t="s">
        <v>51</v>
      </c>
      <c r="D23" s="18" t="s">
        <v>109</v>
      </c>
      <c r="E23" s="16"/>
      <c r="F23" s="16"/>
      <c r="G23" s="22"/>
      <c r="H23" s="22">
        <v>2</v>
      </c>
      <c r="I23" s="22"/>
      <c r="J23" s="14"/>
    </row>
    <row r="24" spans="2:10" s="17" customFormat="1" ht="14.25">
      <c r="B24" s="14">
        <f t="shared" si="1"/>
        <v>22</v>
      </c>
      <c r="C24" s="14" t="s">
        <v>51</v>
      </c>
      <c r="D24" s="18" t="s">
        <v>110</v>
      </c>
      <c r="E24" s="16"/>
      <c r="F24" s="16"/>
      <c r="G24" s="22">
        <v>2</v>
      </c>
      <c r="H24" s="22"/>
      <c r="I24" s="22"/>
      <c r="J24" s="14"/>
    </row>
    <row r="25" spans="2:10" s="17" customFormat="1" ht="14.25">
      <c r="B25" s="14">
        <f t="shared" si="1"/>
        <v>23</v>
      </c>
      <c r="C25" s="14" t="s">
        <v>51</v>
      </c>
      <c r="D25" s="15" t="s">
        <v>111</v>
      </c>
      <c r="E25" s="16"/>
      <c r="F25" s="16"/>
      <c r="G25" s="22">
        <v>0.5</v>
      </c>
      <c r="H25" s="22"/>
      <c r="I25" s="22"/>
      <c r="J25" s="14"/>
    </row>
    <row r="26" spans="2:10" s="17" customFormat="1" ht="14.25">
      <c r="B26" s="14">
        <f t="shared" si="1"/>
        <v>24</v>
      </c>
      <c r="C26" s="14" t="s">
        <v>51</v>
      </c>
      <c r="D26" s="15" t="s">
        <v>112</v>
      </c>
      <c r="E26" s="16"/>
      <c r="F26" s="16"/>
      <c r="G26" s="22"/>
      <c r="H26" s="22"/>
      <c r="I26" s="22"/>
      <c r="J26" s="14">
        <v>1</v>
      </c>
    </row>
    <row r="27" spans="2:10" s="17" customFormat="1" ht="28.5">
      <c r="B27" s="14">
        <f t="shared" si="1"/>
        <v>25</v>
      </c>
      <c r="C27" s="14" t="s">
        <v>51</v>
      </c>
      <c r="D27" s="15" t="s">
        <v>113</v>
      </c>
      <c r="E27" s="16"/>
      <c r="F27" s="16"/>
      <c r="G27" s="22"/>
      <c r="H27" s="22"/>
      <c r="I27" s="22"/>
      <c r="J27" s="14">
        <v>1</v>
      </c>
    </row>
    <row r="28" spans="2:10" s="17" customFormat="1" ht="14.25">
      <c r="B28" s="14">
        <f t="shared" si="1"/>
        <v>26</v>
      </c>
      <c r="C28" s="14" t="s">
        <v>51</v>
      </c>
      <c r="D28" s="15" t="s">
        <v>114</v>
      </c>
      <c r="E28" s="16"/>
      <c r="F28" s="16"/>
      <c r="G28" s="22"/>
      <c r="H28" s="22"/>
      <c r="I28" s="22"/>
      <c r="J28" s="14">
        <v>1</v>
      </c>
    </row>
    <row r="29" spans="2:10" s="17" customFormat="1" ht="14.25">
      <c r="B29" s="14">
        <f t="shared" si="1"/>
        <v>27</v>
      </c>
      <c r="C29" s="14" t="s">
        <v>51</v>
      </c>
      <c r="D29" s="15" t="s">
        <v>115</v>
      </c>
      <c r="E29" s="16"/>
      <c r="F29" s="16"/>
      <c r="G29" s="22"/>
      <c r="H29" s="22"/>
      <c r="I29" s="22"/>
      <c r="J29" s="14">
        <v>1</v>
      </c>
    </row>
    <row r="30" spans="2:10" s="17" customFormat="1" ht="14.25">
      <c r="B30" s="14">
        <f t="shared" si="1"/>
        <v>28</v>
      </c>
      <c r="C30" s="14" t="s">
        <v>51</v>
      </c>
      <c r="D30" s="15" t="s">
        <v>50</v>
      </c>
      <c r="E30" s="16"/>
      <c r="F30" s="16">
        <v>1000</v>
      </c>
      <c r="G30" s="22"/>
      <c r="H30" s="22"/>
      <c r="I30" s="22"/>
      <c r="J30" s="14"/>
    </row>
    <row r="31" spans="2:10" s="17" customFormat="1" ht="14.25">
      <c r="B31" s="14">
        <f>+B30+1</f>
        <v>29</v>
      </c>
      <c r="C31" s="20" t="s">
        <v>52</v>
      </c>
      <c r="D31" s="15" t="s">
        <v>117</v>
      </c>
      <c r="E31" s="16"/>
      <c r="F31" s="16"/>
      <c r="G31" s="22">
        <v>4</v>
      </c>
      <c r="H31" s="22"/>
      <c r="I31" s="22"/>
      <c r="J31" s="19"/>
    </row>
    <row r="32" spans="2:10" s="17" customFormat="1" ht="14.25">
      <c r="B32" s="14">
        <f aca="true" t="shared" si="2" ref="B32:B67">+B31+1</f>
        <v>30</v>
      </c>
      <c r="C32" s="20" t="s">
        <v>52</v>
      </c>
      <c r="D32" s="15" t="s">
        <v>118</v>
      </c>
      <c r="E32" s="16"/>
      <c r="F32" s="16"/>
      <c r="G32" s="22">
        <v>3.7</v>
      </c>
      <c r="H32" s="22"/>
      <c r="I32" s="22"/>
      <c r="J32" s="14"/>
    </row>
    <row r="33" spans="2:10" s="17" customFormat="1" ht="14.25">
      <c r="B33" s="14">
        <f t="shared" si="2"/>
        <v>31</v>
      </c>
      <c r="C33" s="20" t="s">
        <v>52</v>
      </c>
      <c r="D33" s="15" t="s">
        <v>119</v>
      </c>
      <c r="E33" s="16">
        <v>1670</v>
      </c>
      <c r="F33" s="16"/>
      <c r="G33" s="22"/>
      <c r="H33" s="22"/>
      <c r="I33" s="22"/>
      <c r="J33" s="14"/>
    </row>
    <row r="34" spans="2:10" s="17" customFormat="1" ht="14.25">
      <c r="B34" s="14">
        <f t="shared" si="2"/>
        <v>32</v>
      </c>
      <c r="C34" s="20" t="s">
        <v>52</v>
      </c>
      <c r="D34" s="15" t="s">
        <v>120</v>
      </c>
      <c r="E34" s="16">
        <v>1670</v>
      </c>
      <c r="F34" s="16"/>
      <c r="G34" s="22"/>
      <c r="H34" s="22"/>
      <c r="I34" s="22"/>
      <c r="J34" s="14"/>
    </row>
    <row r="35" spans="2:10" s="17" customFormat="1" ht="14.25">
      <c r="B35" s="14">
        <f t="shared" si="2"/>
        <v>33</v>
      </c>
      <c r="C35" s="20" t="s">
        <v>52</v>
      </c>
      <c r="D35" s="15" t="s">
        <v>121</v>
      </c>
      <c r="E35" s="16">
        <v>1670</v>
      </c>
      <c r="F35" s="16"/>
      <c r="G35" s="22"/>
      <c r="H35" s="22"/>
      <c r="I35" s="22"/>
      <c r="J35" s="14"/>
    </row>
    <row r="36" spans="2:10" s="17" customFormat="1" ht="14.25">
      <c r="B36" s="14">
        <f t="shared" si="2"/>
        <v>34</v>
      </c>
      <c r="C36" s="20" t="s">
        <v>52</v>
      </c>
      <c r="D36" s="15" t="s">
        <v>122</v>
      </c>
      <c r="E36" s="16">
        <v>1670</v>
      </c>
      <c r="F36" s="16"/>
      <c r="G36" s="16"/>
      <c r="H36" s="16"/>
      <c r="I36" s="14"/>
      <c r="J36" s="14"/>
    </row>
    <row r="37" spans="2:10" s="17" customFormat="1" ht="14.25">
      <c r="B37" s="14">
        <f t="shared" si="2"/>
        <v>35</v>
      </c>
      <c r="C37" s="20" t="s">
        <v>52</v>
      </c>
      <c r="D37" s="15" t="s">
        <v>123</v>
      </c>
      <c r="E37" s="16">
        <v>1670</v>
      </c>
      <c r="F37" s="16"/>
      <c r="G37" s="16"/>
      <c r="H37" s="16"/>
      <c r="I37" s="14"/>
      <c r="J37" s="14"/>
    </row>
    <row r="38" spans="2:10" s="17" customFormat="1" ht="14.25">
      <c r="B38" s="14">
        <f t="shared" si="2"/>
        <v>36</v>
      </c>
      <c r="C38" s="20" t="s">
        <v>52</v>
      </c>
      <c r="D38" s="15" t="s">
        <v>124</v>
      </c>
      <c r="E38" s="16">
        <v>1670</v>
      </c>
      <c r="F38" s="16"/>
      <c r="G38" s="16"/>
      <c r="H38" s="16"/>
      <c r="I38" s="14"/>
      <c r="J38" s="14"/>
    </row>
    <row r="39" spans="2:10" s="17" customFormat="1" ht="14.25">
      <c r="B39" s="14">
        <f t="shared" si="2"/>
        <v>37</v>
      </c>
      <c r="C39" s="20" t="s">
        <v>52</v>
      </c>
      <c r="D39" s="15" t="s">
        <v>125</v>
      </c>
      <c r="E39" s="16">
        <v>1670</v>
      </c>
      <c r="F39" s="16"/>
      <c r="G39" s="16"/>
      <c r="H39" s="16"/>
      <c r="I39" s="14"/>
      <c r="J39" s="14"/>
    </row>
    <row r="40" spans="2:10" s="17" customFormat="1" ht="14.25">
      <c r="B40" s="14">
        <f t="shared" si="2"/>
        <v>38</v>
      </c>
      <c r="C40" s="20" t="s">
        <v>52</v>
      </c>
      <c r="D40" s="15" t="s">
        <v>126</v>
      </c>
      <c r="E40" s="16">
        <v>1670</v>
      </c>
      <c r="F40" s="16"/>
      <c r="G40" s="16"/>
      <c r="H40" s="16"/>
      <c r="I40" s="14"/>
      <c r="J40" s="14"/>
    </row>
    <row r="41" spans="2:10" s="17" customFormat="1" ht="14.25">
      <c r="B41" s="14">
        <f t="shared" si="2"/>
        <v>39</v>
      </c>
      <c r="C41" s="20" t="s">
        <v>52</v>
      </c>
      <c r="D41" s="15" t="s">
        <v>127</v>
      </c>
      <c r="E41" s="16">
        <v>1670</v>
      </c>
      <c r="F41" s="16"/>
      <c r="G41" s="16"/>
      <c r="H41" s="16"/>
      <c r="I41" s="14"/>
      <c r="J41" s="14"/>
    </row>
    <row r="42" spans="2:10" s="17" customFormat="1" ht="14.25">
      <c r="B42" s="14">
        <f t="shared" si="2"/>
        <v>40</v>
      </c>
      <c r="C42" s="20" t="s">
        <v>52</v>
      </c>
      <c r="D42" s="15" t="s">
        <v>128</v>
      </c>
      <c r="E42" s="16">
        <v>1670</v>
      </c>
      <c r="F42" s="16"/>
      <c r="G42" s="16"/>
      <c r="H42" s="16"/>
      <c r="I42" s="14"/>
      <c r="J42" s="14"/>
    </row>
    <row r="43" spans="2:10" s="17" customFormat="1" ht="14.25">
      <c r="B43" s="14">
        <f t="shared" si="2"/>
        <v>41</v>
      </c>
      <c r="C43" s="20" t="s">
        <v>52</v>
      </c>
      <c r="D43" s="15" t="s">
        <v>129</v>
      </c>
      <c r="E43" s="16">
        <v>1670</v>
      </c>
      <c r="F43" s="16"/>
      <c r="G43" s="16"/>
      <c r="H43" s="16"/>
      <c r="I43" s="14"/>
      <c r="J43" s="14"/>
    </row>
    <row r="44" spans="2:10" s="17" customFormat="1" ht="14.25">
      <c r="B44" s="14">
        <f t="shared" si="2"/>
        <v>42</v>
      </c>
      <c r="C44" s="20" t="s">
        <v>52</v>
      </c>
      <c r="D44" s="15" t="s">
        <v>130</v>
      </c>
      <c r="E44" s="16">
        <v>1670</v>
      </c>
      <c r="F44" s="16"/>
      <c r="G44" s="16"/>
      <c r="H44" s="16"/>
      <c r="I44" s="14"/>
      <c r="J44" s="14"/>
    </row>
    <row r="45" spans="2:10" s="17" customFormat="1" ht="14.25">
      <c r="B45" s="14">
        <f t="shared" si="2"/>
        <v>43</v>
      </c>
      <c r="C45" s="20" t="s">
        <v>52</v>
      </c>
      <c r="D45" s="15" t="s">
        <v>131</v>
      </c>
      <c r="E45" s="16">
        <v>1670</v>
      </c>
      <c r="F45" s="16"/>
      <c r="G45" s="16"/>
      <c r="H45" s="16"/>
      <c r="I45" s="14"/>
      <c r="J45" s="14"/>
    </row>
    <row r="46" spans="2:10" s="17" customFormat="1" ht="14.25">
      <c r="B46" s="14">
        <f t="shared" si="2"/>
        <v>44</v>
      </c>
      <c r="C46" s="20" t="s">
        <v>52</v>
      </c>
      <c r="D46" s="15" t="s">
        <v>132</v>
      </c>
      <c r="E46" s="16">
        <v>1670</v>
      </c>
      <c r="F46" s="16"/>
      <c r="G46" s="16"/>
      <c r="H46" s="16"/>
      <c r="I46" s="14"/>
      <c r="J46" s="14"/>
    </row>
    <row r="47" spans="2:10" s="17" customFormat="1" ht="14.25">
      <c r="B47" s="14">
        <f t="shared" si="2"/>
        <v>45</v>
      </c>
      <c r="C47" s="20" t="s">
        <v>52</v>
      </c>
      <c r="D47" s="15" t="s">
        <v>133</v>
      </c>
      <c r="E47" s="16">
        <v>1670</v>
      </c>
      <c r="F47" s="16"/>
      <c r="G47" s="16"/>
      <c r="H47" s="16"/>
      <c r="I47" s="14"/>
      <c r="J47" s="14"/>
    </row>
    <row r="48" spans="2:10" s="17" customFormat="1" ht="14.25">
      <c r="B48" s="14">
        <f t="shared" si="2"/>
        <v>46</v>
      </c>
      <c r="C48" s="20" t="s">
        <v>52</v>
      </c>
      <c r="D48" s="15" t="s">
        <v>134</v>
      </c>
      <c r="E48" s="16">
        <v>1670</v>
      </c>
      <c r="F48" s="16"/>
      <c r="G48" s="16"/>
      <c r="H48" s="16"/>
      <c r="I48" s="14"/>
      <c r="J48" s="14"/>
    </row>
    <row r="49" spans="2:10" s="17" customFormat="1" ht="14.25">
      <c r="B49" s="14">
        <f t="shared" si="2"/>
        <v>47</v>
      </c>
      <c r="C49" s="20" t="s">
        <v>52</v>
      </c>
      <c r="D49" s="15" t="s">
        <v>135</v>
      </c>
      <c r="E49" s="16">
        <v>1670</v>
      </c>
      <c r="F49" s="16"/>
      <c r="G49" s="16"/>
      <c r="H49" s="16"/>
      <c r="I49" s="14"/>
      <c r="J49" s="14"/>
    </row>
    <row r="50" spans="2:10" s="17" customFormat="1" ht="14.25">
      <c r="B50" s="14">
        <f t="shared" si="2"/>
        <v>48</v>
      </c>
      <c r="C50" s="20" t="s">
        <v>52</v>
      </c>
      <c r="D50" s="15" t="s">
        <v>136</v>
      </c>
      <c r="E50" s="16">
        <v>1670</v>
      </c>
      <c r="F50" s="16"/>
      <c r="G50" s="16"/>
      <c r="H50" s="16"/>
      <c r="I50" s="14"/>
      <c r="J50" s="14"/>
    </row>
    <row r="51" spans="2:10" s="17" customFormat="1" ht="14.25">
      <c r="B51" s="14">
        <f t="shared" si="2"/>
        <v>49</v>
      </c>
      <c r="C51" s="20" t="s">
        <v>52</v>
      </c>
      <c r="D51" s="15" t="s">
        <v>137</v>
      </c>
      <c r="E51" s="16">
        <v>1670</v>
      </c>
      <c r="F51" s="16"/>
      <c r="G51" s="16"/>
      <c r="H51" s="16"/>
      <c r="I51" s="14"/>
      <c r="J51" s="14"/>
    </row>
    <row r="52" spans="2:10" s="17" customFormat="1" ht="14.25">
      <c r="B52" s="14">
        <f t="shared" si="2"/>
        <v>50</v>
      </c>
      <c r="C52" s="20" t="s">
        <v>52</v>
      </c>
      <c r="D52" s="15" t="s">
        <v>138</v>
      </c>
      <c r="E52" s="16">
        <v>1670</v>
      </c>
      <c r="F52" s="16"/>
      <c r="G52" s="16"/>
      <c r="H52" s="16"/>
      <c r="I52" s="14"/>
      <c r="J52" s="14"/>
    </row>
    <row r="53" spans="2:10" s="17" customFormat="1" ht="14.25">
      <c r="B53" s="14">
        <f t="shared" si="2"/>
        <v>51</v>
      </c>
      <c r="C53" s="20" t="s">
        <v>52</v>
      </c>
      <c r="D53" s="15" t="s">
        <v>139</v>
      </c>
      <c r="E53" s="16">
        <v>1670</v>
      </c>
      <c r="F53" s="16"/>
      <c r="G53" s="16"/>
      <c r="H53" s="16"/>
      <c r="I53" s="14"/>
      <c r="J53" s="14"/>
    </row>
    <row r="54" spans="2:10" s="17" customFormat="1" ht="14.25">
      <c r="B54" s="14">
        <f t="shared" si="2"/>
        <v>52</v>
      </c>
      <c r="C54" s="20" t="s">
        <v>52</v>
      </c>
      <c r="D54" s="21" t="s">
        <v>140</v>
      </c>
      <c r="E54" s="16">
        <v>1670</v>
      </c>
      <c r="F54" s="16"/>
      <c r="G54" s="16"/>
      <c r="H54" s="16"/>
      <c r="I54" s="14"/>
      <c r="J54" s="14"/>
    </row>
    <row r="55" spans="2:10" s="17" customFormat="1" ht="14.25">
      <c r="B55" s="14">
        <f t="shared" si="2"/>
        <v>53</v>
      </c>
      <c r="C55" s="20" t="s">
        <v>52</v>
      </c>
      <c r="D55" s="21" t="s">
        <v>141</v>
      </c>
      <c r="E55" s="16">
        <v>1670</v>
      </c>
      <c r="F55" s="16"/>
      <c r="G55" s="16"/>
      <c r="H55" s="16"/>
      <c r="I55" s="14"/>
      <c r="J55" s="14"/>
    </row>
    <row r="56" spans="2:10" s="17" customFormat="1" ht="14.25">
      <c r="B56" s="14">
        <f t="shared" si="2"/>
        <v>54</v>
      </c>
      <c r="C56" s="20" t="s">
        <v>52</v>
      </c>
      <c r="D56" s="21" t="s">
        <v>142</v>
      </c>
      <c r="E56" s="16">
        <v>1670</v>
      </c>
      <c r="F56" s="16"/>
      <c r="G56" s="16"/>
      <c r="H56" s="16"/>
      <c r="I56" s="14"/>
      <c r="J56" s="14"/>
    </row>
    <row r="57" spans="2:10" s="17" customFormat="1" ht="14.25">
      <c r="B57" s="14">
        <f t="shared" si="2"/>
        <v>55</v>
      </c>
      <c r="C57" s="20" t="s">
        <v>52</v>
      </c>
      <c r="D57" s="21" t="s">
        <v>143</v>
      </c>
      <c r="E57" s="16">
        <v>1670</v>
      </c>
      <c r="F57" s="16"/>
      <c r="G57" s="16"/>
      <c r="H57" s="16"/>
      <c r="I57" s="14"/>
      <c r="J57" s="14"/>
    </row>
    <row r="58" spans="2:10" s="17" customFormat="1" ht="14.25">
      <c r="B58" s="14">
        <f t="shared" si="2"/>
        <v>56</v>
      </c>
      <c r="C58" s="20" t="s">
        <v>52</v>
      </c>
      <c r="D58" s="21" t="s">
        <v>144</v>
      </c>
      <c r="E58" s="16">
        <v>1670</v>
      </c>
      <c r="F58" s="16"/>
      <c r="G58" s="16"/>
      <c r="H58" s="16"/>
      <c r="I58" s="14"/>
      <c r="J58" s="14"/>
    </row>
    <row r="59" spans="2:10" s="17" customFormat="1" ht="14.25">
      <c r="B59" s="14">
        <f t="shared" si="2"/>
        <v>57</v>
      </c>
      <c r="C59" s="20" t="s">
        <v>52</v>
      </c>
      <c r="D59" s="21" t="s">
        <v>145</v>
      </c>
      <c r="E59" s="16">
        <v>1670</v>
      </c>
      <c r="F59" s="16"/>
      <c r="G59" s="16"/>
      <c r="H59" s="16"/>
      <c r="I59" s="14"/>
      <c r="J59" s="14"/>
    </row>
    <row r="60" spans="2:10" s="17" customFormat="1" ht="14.25">
      <c r="B60" s="14">
        <f t="shared" si="2"/>
        <v>58</v>
      </c>
      <c r="C60" s="20" t="s">
        <v>52</v>
      </c>
      <c r="D60" s="21" t="s">
        <v>146</v>
      </c>
      <c r="E60" s="16">
        <v>1670</v>
      </c>
      <c r="F60" s="16"/>
      <c r="G60" s="16"/>
      <c r="H60" s="16"/>
      <c r="I60" s="14"/>
      <c r="J60" s="14"/>
    </row>
    <row r="61" spans="2:10" s="17" customFormat="1" ht="14.25">
      <c r="B61" s="14">
        <f t="shared" si="2"/>
        <v>59</v>
      </c>
      <c r="C61" s="20" t="s">
        <v>52</v>
      </c>
      <c r="D61" s="21" t="s">
        <v>147</v>
      </c>
      <c r="E61" s="16">
        <v>1670</v>
      </c>
      <c r="F61" s="16"/>
      <c r="G61" s="16"/>
      <c r="H61" s="16"/>
      <c r="I61" s="14"/>
      <c r="J61" s="14"/>
    </row>
    <row r="62" spans="2:10" s="17" customFormat="1" ht="14.25">
      <c r="B62" s="14">
        <f>+B61+1</f>
        <v>60</v>
      </c>
      <c r="C62" s="20" t="s">
        <v>52</v>
      </c>
      <c r="D62" s="21" t="s">
        <v>148</v>
      </c>
      <c r="E62" s="16">
        <v>1670</v>
      </c>
      <c r="F62" s="16"/>
      <c r="G62" s="16"/>
      <c r="H62" s="16"/>
      <c r="I62" s="14"/>
      <c r="J62" s="14"/>
    </row>
    <row r="63" spans="2:10" s="17" customFormat="1" ht="14.25">
      <c r="B63" s="14">
        <f t="shared" si="2"/>
        <v>61</v>
      </c>
      <c r="C63" s="20" t="s">
        <v>52</v>
      </c>
      <c r="D63" s="21" t="s">
        <v>149</v>
      </c>
      <c r="E63" s="16">
        <v>1670</v>
      </c>
      <c r="F63" s="16"/>
      <c r="G63" s="16"/>
      <c r="H63" s="16"/>
      <c r="I63" s="14"/>
      <c r="J63" s="14"/>
    </row>
    <row r="64" spans="2:10" s="17" customFormat="1" ht="14.25">
      <c r="B64" s="14">
        <f t="shared" si="2"/>
        <v>62</v>
      </c>
      <c r="C64" s="20" t="s">
        <v>52</v>
      </c>
      <c r="D64" s="21" t="s">
        <v>150</v>
      </c>
      <c r="E64" s="16">
        <v>1670</v>
      </c>
      <c r="F64" s="16"/>
      <c r="G64" s="16"/>
      <c r="H64" s="16"/>
      <c r="I64" s="14"/>
      <c r="J64" s="14"/>
    </row>
    <row r="65" spans="2:10" s="17" customFormat="1" ht="14.25">
      <c r="B65" s="14">
        <f t="shared" si="2"/>
        <v>63</v>
      </c>
      <c r="C65" s="20" t="s">
        <v>52</v>
      </c>
      <c r="D65" s="21" t="s">
        <v>151</v>
      </c>
      <c r="E65" s="16">
        <v>1670</v>
      </c>
      <c r="F65" s="16"/>
      <c r="G65" s="16"/>
      <c r="H65" s="16"/>
      <c r="I65" s="14"/>
      <c r="J65" s="14"/>
    </row>
    <row r="66" spans="2:10" s="17" customFormat="1" ht="14.25">
      <c r="B66" s="14">
        <f t="shared" si="2"/>
        <v>64</v>
      </c>
      <c r="C66" s="20" t="s">
        <v>52</v>
      </c>
      <c r="D66" s="21" t="s">
        <v>152</v>
      </c>
      <c r="E66" s="16">
        <v>1670</v>
      </c>
      <c r="F66" s="16"/>
      <c r="G66" s="16"/>
      <c r="H66" s="16"/>
      <c r="I66" s="14"/>
      <c r="J66" s="14"/>
    </row>
    <row r="67" spans="2:10" s="17" customFormat="1" ht="14.25">
      <c r="B67" s="14">
        <f t="shared" si="2"/>
        <v>65</v>
      </c>
      <c r="C67" s="20" t="s">
        <v>52</v>
      </c>
      <c r="D67" s="15" t="s">
        <v>50</v>
      </c>
      <c r="E67" s="16"/>
      <c r="F67" s="16">
        <v>3000</v>
      </c>
      <c r="G67" s="16"/>
      <c r="H67" s="16"/>
      <c r="I67" s="14"/>
      <c r="J67" s="14"/>
    </row>
    <row r="68" spans="2:10" s="17" customFormat="1" ht="14.25">
      <c r="B68" s="14">
        <f>+B67+1</f>
        <v>66</v>
      </c>
      <c r="C68" s="20" t="s">
        <v>53</v>
      </c>
      <c r="D68" s="21" t="s">
        <v>153</v>
      </c>
      <c r="E68" s="16"/>
      <c r="F68" s="16"/>
      <c r="G68" s="22">
        <v>2.5</v>
      </c>
      <c r="H68" s="16"/>
      <c r="I68" s="14"/>
      <c r="J68" s="14"/>
    </row>
    <row r="69" spans="2:10" s="17" customFormat="1" ht="14.25">
      <c r="B69" s="14">
        <f aca="true" t="shared" si="3" ref="B69:B81">+B68+1</f>
        <v>67</v>
      </c>
      <c r="C69" s="20" t="s">
        <v>53</v>
      </c>
      <c r="D69" s="21" t="s">
        <v>154</v>
      </c>
      <c r="E69" s="16"/>
      <c r="F69" s="16"/>
      <c r="G69" s="22">
        <v>4</v>
      </c>
      <c r="H69" s="16"/>
      <c r="I69" s="14"/>
      <c r="J69" s="14"/>
    </row>
    <row r="70" spans="2:10" s="17" customFormat="1" ht="14.25">
      <c r="B70" s="14">
        <f t="shared" si="3"/>
        <v>68</v>
      </c>
      <c r="C70" s="20" t="s">
        <v>53</v>
      </c>
      <c r="D70" s="21" t="s">
        <v>155</v>
      </c>
      <c r="E70" s="16"/>
      <c r="F70" s="16"/>
      <c r="G70" s="22">
        <v>1.3</v>
      </c>
      <c r="H70" s="16"/>
      <c r="I70" s="14"/>
      <c r="J70" s="14"/>
    </row>
    <row r="71" spans="2:10" s="17" customFormat="1" ht="14.25">
      <c r="B71" s="14">
        <f t="shared" si="3"/>
        <v>69</v>
      </c>
      <c r="C71" s="20" t="s">
        <v>53</v>
      </c>
      <c r="D71" s="21" t="s">
        <v>156</v>
      </c>
      <c r="E71" s="16"/>
      <c r="F71" s="16"/>
      <c r="G71" s="22">
        <v>3.3</v>
      </c>
      <c r="H71" s="16"/>
      <c r="I71" s="14"/>
      <c r="J71" s="14"/>
    </row>
    <row r="72" spans="2:10" s="17" customFormat="1" ht="14.25">
      <c r="B72" s="14">
        <f t="shared" si="3"/>
        <v>70</v>
      </c>
      <c r="C72" s="20" t="s">
        <v>53</v>
      </c>
      <c r="D72" s="21" t="s">
        <v>157</v>
      </c>
      <c r="E72" s="16"/>
      <c r="F72" s="16"/>
      <c r="G72" s="22">
        <v>3.3</v>
      </c>
      <c r="H72" s="16"/>
      <c r="I72" s="14"/>
      <c r="J72" s="14"/>
    </row>
    <row r="73" spans="2:10" s="17" customFormat="1" ht="14.25">
      <c r="B73" s="14">
        <f t="shared" si="3"/>
        <v>71</v>
      </c>
      <c r="C73" s="20" t="s">
        <v>53</v>
      </c>
      <c r="D73" s="21" t="s">
        <v>158</v>
      </c>
      <c r="E73" s="16">
        <v>2080</v>
      </c>
      <c r="F73" s="16"/>
      <c r="G73" s="16"/>
      <c r="H73" s="16"/>
      <c r="I73" s="14"/>
      <c r="J73" s="14"/>
    </row>
    <row r="74" spans="2:10" s="17" customFormat="1" ht="14.25">
      <c r="B74" s="14">
        <f t="shared" si="3"/>
        <v>72</v>
      </c>
      <c r="C74" s="20" t="s">
        <v>53</v>
      </c>
      <c r="D74" s="21" t="s">
        <v>159</v>
      </c>
      <c r="E74" s="16">
        <v>2080</v>
      </c>
      <c r="F74" s="16"/>
      <c r="G74" s="16"/>
      <c r="H74" s="16"/>
      <c r="I74" s="14"/>
      <c r="J74" s="14"/>
    </row>
    <row r="75" spans="2:10" s="17" customFormat="1" ht="14.25">
      <c r="B75" s="14">
        <f t="shared" si="3"/>
        <v>73</v>
      </c>
      <c r="C75" s="20" t="s">
        <v>53</v>
      </c>
      <c r="D75" s="21" t="s">
        <v>160</v>
      </c>
      <c r="E75" s="16">
        <v>2080</v>
      </c>
      <c r="F75" s="16"/>
      <c r="G75" s="16"/>
      <c r="H75" s="16"/>
      <c r="I75" s="14"/>
      <c r="J75" s="14"/>
    </row>
    <row r="76" spans="2:10" s="17" customFormat="1" ht="14.25">
      <c r="B76" s="14">
        <f t="shared" si="3"/>
        <v>74</v>
      </c>
      <c r="C76" s="20" t="s">
        <v>53</v>
      </c>
      <c r="D76" s="21" t="s">
        <v>161</v>
      </c>
      <c r="E76" s="16">
        <v>2080</v>
      </c>
      <c r="F76" s="16"/>
      <c r="G76" s="16"/>
      <c r="H76" s="16"/>
      <c r="I76" s="14"/>
      <c r="J76" s="14"/>
    </row>
    <row r="77" spans="2:10" s="17" customFormat="1" ht="14.25">
      <c r="B77" s="14">
        <f t="shared" si="3"/>
        <v>75</v>
      </c>
      <c r="C77" s="20" t="s">
        <v>53</v>
      </c>
      <c r="D77" s="21" t="s">
        <v>162</v>
      </c>
      <c r="E77" s="16">
        <v>2080</v>
      </c>
      <c r="F77" s="16"/>
      <c r="G77" s="16"/>
      <c r="H77" s="16"/>
      <c r="I77" s="14"/>
      <c r="J77" s="14"/>
    </row>
    <row r="78" spans="2:10" s="17" customFormat="1" ht="14.25">
      <c r="B78" s="14">
        <f t="shared" si="3"/>
        <v>76</v>
      </c>
      <c r="C78" s="20" t="s">
        <v>53</v>
      </c>
      <c r="D78" s="21" t="s">
        <v>126</v>
      </c>
      <c r="E78" s="16">
        <v>2080</v>
      </c>
      <c r="F78" s="16"/>
      <c r="G78" s="16"/>
      <c r="H78" s="16"/>
      <c r="I78" s="14"/>
      <c r="J78" s="14"/>
    </row>
    <row r="79" spans="2:10" s="17" customFormat="1" ht="14.25">
      <c r="B79" s="14">
        <f t="shared" si="3"/>
        <v>77</v>
      </c>
      <c r="C79" s="20" t="s">
        <v>53</v>
      </c>
      <c r="D79" s="21" t="s">
        <v>163</v>
      </c>
      <c r="E79" s="16">
        <v>2080</v>
      </c>
      <c r="F79" s="16"/>
      <c r="G79" s="16"/>
      <c r="H79" s="16"/>
      <c r="I79" s="14"/>
      <c r="J79" s="14"/>
    </row>
    <row r="80" spans="2:10" s="17" customFormat="1" ht="14.25">
      <c r="B80" s="14">
        <f t="shared" si="3"/>
        <v>78</v>
      </c>
      <c r="C80" s="20" t="s">
        <v>53</v>
      </c>
      <c r="D80" s="21" t="s">
        <v>164</v>
      </c>
      <c r="E80" s="16">
        <v>2080</v>
      </c>
      <c r="F80" s="16"/>
      <c r="G80" s="16"/>
      <c r="H80" s="16"/>
      <c r="I80" s="14"/>
      <c r="J80" s="14"/>
    </row>
    <row r="81" spans="2:10" s="17" customFormat="1" ht="14.25">
      <c r="B81" s="14">
        <f t="shared" si="3"/>
        <v>79</v>
      </c>
      <c r="C81" s="20" t="s">
        <v>53</v>
      </c>
      <c r="D81" s="21" t="s">
        <v>165</v>
      </c>
      <c r="E81" s="16"/>
      <c r="F81" s="16"/>
      <c r="G81" s="16"/>
      <c r="H81" s="16"/>
      <c r="I81" s="14"/>
      <c r="J81" s="14">
        <v>1</v>
      </c>
    </row>
    <row r="82" spans="2:10" s="17" customFormat="1" ht="14.25">
      <c r="B82" s="14">
        <f>+B81+1</f>
        <v>80</v>
      </c>
      <c r="C82" s="20" t="s">
        <v>53</v>
      </c>
      <c r="D82" s="21" t="s">
        <v>166</v>
      </c>
      <c r="E82" s="16"/>
      <c r="F82" s="16"/>
      <c r="G82" s="16"/>
      <c r="H82" s="16"/>
      <c r="I82" s="14"/>
      <c r="J82" s="14">
        <v>1</v>
      </c>
    </row>
    <row r="83" spans="2:10" s="17" customFormat="1" ht="14.25">
      <c r="B83" s="14">
        <f>+B82+1</f>
        <v>81</v>
      </c>
      <c r="C83" s="20" t="s">
        <v>53</v>
      </c>
      <c r="D83" s="15" t="s">
        <v>50</v>
      </c>
      <c r="E83" s="16"/>
      <c r="F83" s="16">
        <v>1850</v>
      </c>
      <c r="G83" s="16"/>
      <c r="H83" s="16"/>
      <c r="I83" s="14"/>
      <c r="J83" s="14"/>
    </row>
    <row r="84" spans="2:10" s="17" customFormat="1" ht="28.5">
      <c r="B84" s="14">
        <f>+B83+1</f>
        <v>82</v>
      </c>
      <c r="C84" s="20" t="s">
        <v>54</v>
      </c>
      <c r="D84" s="21" t="s">
        <v>167</v>
      </c>
      <c r="E84" s="16"/>
      <c r="F84" s="16"/>
      <c r="G84" s="22">
        <v>10</v>
      </c>
      <c r="H84" s="16"/>
      <c r="I84" s="14"/>
      <c r="J84" s="14"/>
    </row>
    <row r="85" spans="2:10" s="17" customFormat="1" ht="14.25">
      <c r="B85" s="14">
        <f aca="true" t="shared" si="4" ref="B85:B115">+B84+1</f>
        <v>83</v>
      </c>
      <c r="C85" s="20" t="s">
        <v>54</v>
      </c>
      <c r="D85" s="21" t="s">
        <v>168</v>
      </c>
      <c r="E85" s="16"/>
      <c r="F85" s="16"/>
      <c r="G85" s="22">
        <v>2.5</v>
      </c>
      <c r="H85" s="16"/>
      <c r="I85" s="14"/>
      <c r="J85" s="14"/>
    </row>
    <row r="86" spans="2:10" s="17" customFormat="1" ht="14.25">
      <c r="B86" s="14">
        <f t="shared" si="4"/>
        <v>84</v>
      </c>
      <c r="C86" s="20" t="s">
        <v>54</v>
      </c>
      <c r="D86" s="21" t="s">
        <v>169</v>
      </c>
      <c r="E86" s="16"/>
      <c r="F86" s="16"/>
      <c r="G86" s="22">
        <v>1.5</v>
      </c>
      <c r="H86" s="16"/>
      <c r="I86" s="14"/>
      <c r="J86" s="14"/>
    </row>
    <row r="87" spans="2:10" s="17" customFormat="1" ht="14.25">
      <c r="B87" s="14">
        <f t="shared" si="4"/>
        <v>85</v>
      </c>
      <c r="C87" s="20" t="s">
        <v>54</v>
      </c>
      <c r="D87" s="21" t="s">
        <v>170</v>
      </c>
      <c r="E87" s="16"/>
      <c r="F87" s="16"/>
      <c r="G87" s="22">
        <v>4.5</v>
      </c>
      <c r="H87" s="16"/>
      <c r="I87" s="14"/>
      <c r="J87" s="14"/>
    </row>
    <row r="88" spans="2:10" s="17" customFormat="1" ht="14.25">
      <c r="B88" s="14">
        <f t="shared" si="4"/>
        <v>86</v>
      </c>
      <c r="C88" s="20" t="s">
        <v>54</v>
      </c>
      <c r="D88" s="21" t="s">
        <v>171</v>
      </c>
      <c r="E88" s="16">
        <v>2080</v>
      </c>
      <c r="F88" s="16"/>
      <c r="G88" s="16"/>
      <c r="H88" s="16"/>
      <c r="I88" s="14"/>
      <c r="J88" s="14"/>
    </row>
    <row r="89" spans="2:10" s="17" customFormat="1" ht="14.25">
      <c r="B89" s="14">
        <f t="shared" si="4"/>
        <v>87</v>
      </c>
      <c r="C89" s="20" t="s">
        <v>54</v>
      </c>
      <c r="D89" s="21" t="s">
        <v>172</v>
      </c>
      <c r="E89" s="16">
        <v>4160</v>
      </c>
      <c r="F89" s="16"/>
      <c r="G89" s="16"/>
      <c r="H89" s="16"/>
      <c r="I89" s="14"/>
      <c r="J89" s="14"/>
    </row>
    <row r="90" spans="2:10" s="17" customFormat="1" ht="14.25">
      <c r="B90" s="14">
        <f t="shared" si="4"/>
        <v>88</v>
      </c>
      <c r="C90" s="20" t="s">
        <v>54</v>
      </c>
      <c r="D90" s="21" t="s">
        <v>173</v>
      </c>
      <c r="E90" s="16">
        <v>4160</v>
      </c>
      <c r="F90" s="16"/>
      <c r="G90" s="16"/>
      <c r="H90" s="16"/>
      <c r="I90" s="14"/>
      <c r="J90" s="14"/>
    </row>
    <row r="91" spans="2:10" s="17" customFormat="1" ht="14.25">
      <c r="B91" s="14">
        <f t="shared" si="4"/>
        <v>89</v>
      </c>
      <c r="C91" s="20" t="s">
        <v>54</v>
      </c>
      <c r="D91" s="21" t="s">
        <v>174</v>
      </c>
      <c r="E91" s="16">
        <v>2500</v>
      </c>
      <c r="F91" s="16"/>
      <c r="G91" s="16"/>
      <c r="H91" s="16"/>
      <c r="I91" s="14"/>
      <c r="J91" s="14"/>
    </row>
    <row r="92" spans="2:10" s="17" customFormat="1" ht="14.25">
      <c r="B92" s="14">
        <f t="shared" si="4"/>
        <v>90</v>
      </c>
      <c r="C92" s="20" t="s">
        <v>54</v>
      </c>
      <c r="D92" s="21" t="s">
        <v>175</v>
      </c>
      <c r="E92" s="16">
        <v>2080</v>
      </c>
      <c r="F92" s="16"/>
      <c r="G92" s="16"/>
      <c r="H92" s="16"/>
      <c r="I92" s="14"/>
      <c r="J92" s="14"/>
    </row>
    <row r="93" spans="2:10" s="17" customFormat="1" ht="14.25">
      <c r="B93" s="14">
        <f t="shared" si="4"/>
        <v>91</v>
      </c>
      <c r="C93" s="20" t="s">
        <v>54</v>
      </c>
      <c r="D93" s="21" t="s">
        <v>176</v>
      </c>
      <c r="E93" s="16">
        <v>4160</v>
      </c>
      <c r="F93" s="16"/>
      <c r="G93" s="16"/>
      <c r="H93" s="16"/>
      <c r="I93" s="14"/>
      <c r="J93" s="14"/>
    </row>
    <row r="94" spans="2:10" s="17" customFormat="1" ht="14.25">
      <c r="B94" s="14">
        <f t="shared" si="4"/>
        <v>92</v>
      </c>
      <c r="C94" s="20" t="s">
        <v>54</v>
      </c>
      <c r="D94" s="21" t="s">
        <v>177</v>
      </c>
      <c r="E94" s="16">
        <v>4160</v>
      </c>
      <c r="F94" s="16"/>
      <c r="G94" s="16"/>
      <c r="H94" s="16"/>
      <c r="I94" s="14"/>
      <c r="J94" s="14"/>
    </row>
    <row r="95" spans="2:10" s="17" customFormat="1" ht="14.25">
      <c r="B95" s="14">
        <f t="shared" si="4"/>
        <v>93</v>
      </c>
      <c r="C95" s="20" t="s">
        <v>54</v>
      </c>
      <c r="D95" s="21" t="s">
        <v>178</v>
      </c>
      <c r="E95" s="16">
        <v>4160</v>
      </c>
      <c r="F95" s="16"/>
      <c r="G95" s="16"/>
      <c r="H95" s="16"/>
      <c r="I95" s="14"/>
      <c r="J95" s="14"/>
    </row>
    <row r="96" spans="2:10" s="17" customFormat="1" ht="14.25">
      <c r="B96" s="14">
        <f t="shared" si="4"/>
        <v>94</v>
      </c>
      <c r="C96" s="20" t="s">
        <v>54</v>
      </c>
      <c r="D96" s="21" t="s">
        <v>179</v>
      </c>
      <c r="E96" s="16">
        <v>1250</v>
      </c>
      <c r="F96" s="16"/>
      <c r="G96" s="16"/>
      <c r="H96" s="16"/>
      <c r="I96" s="14"/>
      <c r="J96" s="14"/>
    </row>
    <row r="97" spans="2:10" s="17" customFormat="1" ht="14.25">
      <c r="B97" s="14">
        <f t="shared" si="4"/>
        <v>95</v>
      </c>
      <c r="C97" s="20" t="s">
        <v>54</v>
      </c>
      <c r="D97" s="21" t="s">
        <v>180</v>
      </c>
      <c r="E97" s="16">
        <v>1250</v>
      </c>
      <c r="F97" s="16"/>
      <c r="G97" s="16"/>
      <c r="H97" s="16"/>
      <c r="I97" s="14"/>
      <c r="J97" s="14"/>
    </row>
    <row r="98" spans="2:10" s="17" customFormat="1" ht="14.25">
      <c r="B98" s="14">
        <f t="shared" si="4"/>
        <v>96</v>
      </c>
      <c r="C98" s="20" t="s">
        <v>54</v>
      </c>
      <c r="D98" s="21" t="s">
        <v>181</v>
      </c>
      <c r="E98" s="16">
        <v>4160</v>
      </c>
      <c r="F98" s="16"/>
      <c r="G98" s="16"/>
      <c r="H98" s="16"/>
      <c r="I98" s="14"/>
      <c r="J98" s="14"/>
    </row>
    <row r="99" spans="2:10" s="17" customFormat="1" ht="14.25">
      <c r="B99" s="14">
        <f t="shared" si="4"/>
        <v>97</v>
      </c>
      <c r="C99" s="20" t="s">
        <v>54</v>
      </c>
      <c r="D99" s="21" t="s">
        <v>126</v>
      </c>
      <c r="E99" s="16">
        <v>4160</v>
      </c>
      <c r="F99" s="16"/>
      <c r="G99" s="16"/>
      <c r="H99" s="16"/>
      <c r="I99" s="14"/>
      <c r="J99" s="14"/>
    </row>
    <row r="100" spans="2:10" s="17" customFormat="1" ht="14.25">
      <c r="B100" s="14">
        <f t="shared" si="4"/>
        <v>98</v>
      </c>
      <c r="C100" s="20" t="s">
        <v>54</v>
      </c>
      <c r="D100" s="21" t="s">
        <v>182</v>
      </c>
      <c r="E100" s="16">
        <v>1670</v>
      </c>
      <c r="F100" s="16"/>
      <c r="G100" s="16"/>
      <c r="H100" s="16"/>
      <c r="I100" s="14"/>
      <c r="J100" s="14"/>
    </row>
    <row r="101" spans="2:10" s="17" customFormat="1" ht="14.25">
      <c r="B101" s="14">
        <f t="shared" si="4"/>
        <v>99</v>
      </c>
      <c r="C101" s="20" t="s">
        <v>54</v>
      </c>
      <c r="D101" s="21" t="s">
        <v>183</v>
      </c>
      <c r="E101" s="16"/>
      <c r="F101" s="16"/>
      <c r="G101" s="16"/>
      <c r="H101" s="16"/>
      <c r="I101" s="14"/>
      <c r="J101" s="14">
        <v>1</v>
      </c>
    </row>
    <row r="102" spans="2:10" s="17" customFormat="1" ht="14.25">
      <c r="B102" s="14">
        <f t="shared" si="4"/>
        <v>100</v>
      </c>
      <c r="C102" s="20" t="s">
        <v>54</v>
      </c>
      <c r="D102" s="21" t="s">
        <v>184</v>
      </c>
      <c r="E102" s="16"/>
      <c r="F102" s="16"/>
      <c r="G102" s="16"/>
      <c r="H102" s="16"/>
      <c r="I102" s="14"/>
      <c r="J102" s="14">
        <v>1</v>
      </c>
    </row>
    <row r="103" spans="2:10" s="17" customFormat="1" ht="14.25">
      <c r="B103" s="14">
        <f t="shared" si="4"/>
        <v>101</v>
      </c>
      <c r="C103" s="20" t="s">
        <v>54</v>
      </c>
      <c r="D103" s="21" t="s">
        <v>185</v>
      </c>
      <c r="E103" s="16"/>
      <c r="F103" s="16"/>
      <c r="G103" s="16"/>
      <c r="H103" s="16"/>
      <c r="I103" s="14"/>
      <c r="J103" s="14">
        <v>1</v>
      </c>
    </row>
    <row r="104" spans="2:10" s="17" customFormat="1" ht="14.25">
      <c r="B104" s="14">
        <f t="shared" si="4"/>
        <v>102</v>
      </c>
      <c r="C104" s="20" t="s">
        <v>54</v>
      </c>
      <c r="D104" s="15" t="s">
        <v>186</v>
      </c>
      <c r="E104" s="16"/>
      <c r="F104" s="16"/>
      <c r="G104" s="16"/>
      <c r="H104" s="16"/>
      <c r="I104" s="14"/>
      <c r="J104" s="14">
        <v>1</v>
      </c>
    </row>
    <row r="105" spans="2:10" s="17" customFormat="1" ht="14.25">
      <c r="B105" s="14">
        <f t="shared" si="4"/>
        <v>103</v>
      </c>
      <c r="C105" s="20" t="s">
        <v>54</v>
      </c>
      <c r="D105" s="15" t="s">
        <v>50</v>
      </c>
      <c r="E105" s="16"/>
      <c r="F105" s="16">
        <v>3000</v>
      </c>
      <c r="G105" s="16"/>
      <c r="H105" s="16"/>
      <c r="I105" s="14"/>
      <c r="J105" s="14"/>
    </row>
    <row r="106" spans="2:10" s="17" customFormat="1" ht="14.25">
      <c r="B106" s="14">
        <f t="shared" si="4"/>
        <v>104</v>
      </c>
      <c r="C106" s="20" t="s">
        <v>55</v>
      </c>
      <c r="D106" s="21" t="s">
        <v>187</v>
      </c>
      <c r="E106" s="16"/>
      <c r="F106" s="16"/>
      <c r="G106" s="22"/>
      <c r="H106" s="22">
        <v>2</v>
      </c>
      <c r="I106" s="14"/>
      <c r="J106" s="14"/>
    </row>
    <row r="107" spans="2:10" s="17" customFormat="1" ht="14.25">
      <c r="B107" s="14">
        <f t="shared" si="4"/>
        <v>105</v>
      </c>
      <c r="C107" s="20" t="s">
        <v>55</v>
      </c>
      <c r="D107" s="21" t="s">
        <v>188</v>
      </c>
      <c r="E107" s="16">
        <v>1670</v>
      </c>
      <c r="F107" s="16"/>
      <c r="G107" s="16"/>
      <c r="H107" s="16"/>
      <c r="I107" s="14"/>
      <c r="J107" s="14"/>
    </row>
    <row r="108" spans="2:10" s="17" customFormat="1" ht="14.25">
      <c r="B108" s="14">
        <f t="shared" si="4"/>
        <v>106</v>
      </c>
      <c r="C108" s="20" t="s">
        <v>55</v>
      </c>
      <c r="D108" s="21" t="s">
        <v>189</v>
      </c>
      <c r="E108" s="16">
        <v>1670</v>
      </c>
      <c r="F108" s="16"/>
      <c r="G108" s="16"/>
      <c r="H108" s="16"/>
      <c r="I108" s="14"/>
      <c r="J108" s="14"/>
    </row>
    <row r="109" spans="2:10" s="17" customFormat="1" ht="14.25">
      <c r="B109" s="14">
        <f t="shared" si="4"/>
        <v>107</v>
      </c>
      <c r="C109" s="20" t="s">
        <v>55</v>
      </c>
      <c r="D109" s="21" t="s">
        <v>190</v>
      </c>
      <c r="E109" s="16">
        <v>1670</v>
      </c>
      <c r="F109" s="16"/>
      <c r="G109" s="16"/>
      <c r="H109" s="16"/>
      <c r="I109" s="14"/>
      <c r="J109" s="14"/>
    </row>
    <row r="110" spans="2:10" s="17" customFormat="1" ht="14.25">
      <c r="B110" s="14">
        <f t="shared" si="4"/>
        <v>108</v>
      </c>
      <c r="C110" s="20" t="s">
        <v>55</v>
      </c>
      <c r="D110" s="21" t="s">
        <v>191</v>
      </c>
      <c r="E110" s="16">
        <v>1420</v>
      </c>
      <c r="F110" s="16"/>
      <c r="G110" s="16"/>
      <c r="H110" s="16"/>
      <c r="I110" s="14"/>
      <c r="J110" s="14"/>
    </row>
    <row r="111" spans="2:10" s="17" customFormat="1" ht="14.25">
      <c r="B111" s="14">
        <f t="shared" si="4"/>
        <v>109</v>
      </c>
      <c r="C111" s="20" t="s">
        <v>55</v>
      </c>
      <c r="D111" s="21" t="s">
        <v>192</v>
      </c>
      <c r="E111" s="16">
        <v>1670</v>
      </c>
      <c r="F111" s="16"/>
      <c r="G111" s="16"/>
      <c r="H111" s="16"/>
      <c r="I111" s="14"/>
      <c r="J111" s="14"/>
    </row>
    <row r="112" spans="2:10" s="17" customFormat="1" ht="14.25">
      <c r="B112" s="14">
        <f t="shared" si="4"/>
        <v>110</v>
      </c>
      <c r="C112" s="20" t="s">
        <v>55</v>
      </c>
      <c r="D112" s="21" t="s">
        <v>193</v>
      </c>
      <c r="E112" s="16">
        <v>1670</v>
      </c>
      <c r="F112" s="16"/>
      <c r="G112" s="16"/>
      <c r="H112" s="16"/>
      <c r="I112" s="14"/>
      <c r="J112" s="14"/>
    </row>
    <row r="113" spans="2:10" s="17" customFormat="1" ht="14.25">
      <c r="B113" s="14">
        <f t="shared" si="4"/>
        <v>111</v>
      </c>
      <c r="C113" s="20" t="s">
        <v>55</v>
      </c>
      <c r="D113" s="21" t="s">
        <v>194</v>
      </c>
      <c r="E113" s="16">
        <v>1670</v>
      </c>
      <c r="F113" s="16"/>
      <c r="G113" s="16"/>
      <c r="H113" s="16"/>
      <c r="I113" s="14"/>
      <c r="J113" s="14"/>
    </row>
    <row r="114" spans="2:10" s="17" customFormat="1" ht="14.25">
      <c r="B114" s="14">
        <f t="shared" si="4"/>
        <v>112</v>
      </c>
      <c r="C114" s="20" t="s">
        <v>55</v>
      </c>
      <c r="D114" s="21" t="s">
        <v>195</v>
      </c>
      <c r="E114" s="16">
        <v>1250</v>
      </c>
      <c r="F114" s="16"/>
      <c r="G114" s="16"/>
      <c r="H114" s="16"/>
      <c r="I114" s="14"/>
      <c r="J114" s="14"/>
    </row>
    <row r="115" spans="2:10" s="17" customFormat="1" ht="14.25">
      <c r="B115" s="14">
        <f t="shared" si="4"/>
        <v>113</v>
      </c>
      <c r="C115" s="20" t="s">
        <v>55</v>
      </c>
      <c r="D115" s="15" t="s">
        <v>50</v>
      </c>
      <c r="E115" s="16"/>
      <c r="F115" s="16">
        <v>1000</v>
      </c>
      <c r="G115" s="16"/>
      <c r="H115" s="16"/>
      <c r="I115" s="14"/>
      <c r="J115" s="14"/>
    </row>
    <row r="116" spans="2:10" ht="14.25">
      <c r="B116" s="402" t="s">
        <v>56</v>
      </c>
      <c r="C116" s="403"/>
      <c r="D116" s="404"/>
      <c r="E116" s="23">
        <f aca="true" t="shared" si="5" ref="E116:J116">SUM(E3:E115)</f>
        <v>146860</v>
      </c>
      <c r="F116" s="23">
        <f t="shared" si="5"/>
        <v>12850</v>
      </c>
      <c r="G116" s="24">
        <f t="shared" si="5"/>
        <v>54.4</v>
      </c>
      <c r="H116" s="24">
        <f t="shared" si="5"/>
        <v>4</v>
      </c>
      <c r="I116" s="24">
        <f t="shared" si="5"/>
        <v>11.4</v>
      </c>
      <c r="J116" s="23">
        <f t="shared" si="5"/>
        <v>10</v>
      </c>
    </row>
    <row r="122" spans="2:11" s="9" customFormat="1" ht="14.25">
      <c r="B122" s="1"/>
      <c r="C122" s="1"/>
      <c r="E122" s="1"/>
      <c r="F122" s="1"/>
      <c r="G122" s="1"/>
      <c r="H122" s="1"/>
      <c r="I122" s="1"/>
      <c r="J122" s="1"/>
      <c r="K122" s="1"/>
    </row>
    <row r="123" spans="2:11" s="9" customFormat="1" ht="14.25">
      <c r="B123" s="1"/>
      <c r="C123" s="1"/>
      <c r="E123" s="1"/>
      <c r="F123" s="1"/>
      <c r="G123" s="1"/>
      <c r="H123" s="1"/>
      <c r="I123" s="1"/>
      <c r="J123" s="1"/>
      <c r="K123" s="1"/>
    </row>
    <row r="124" spans="2:11" s="9" customFormat="1" ht="14.25">
      <c r="B124" s="1"/>
      <c r="C124" s="1"/>
      <c r="E124" s="1"/>
      <c r="F124" s="1"/>
      <c r="G124" s="1"/>
      <c r="H124" s="1"/>
      <c r="I124" s="1"/>
      <c r="J124" s="1"/>
      <c r="K124" s="1"/>
    </row>
    <row r="125" spans="2:11" s="9" customFormat="1" ht="14.25">
      <c r="B125" s="1"/>
      <c r="C125" s="1"/>
      <c r="E125" s="1"/>
      <c r="F125" s="1"/>
      <c r="G125" s="1"/>
      <c r="H125" s="1"/>
      <c r="I125" s="1"/>
      <c r="J125" s="1"/>
      <c r="K125" s="1"/>
    </row>
    <row r="126" spans="2:11" s="9" customFormat="1" ht="14.25">
      <c r="B126" s="1"/>
      <c r="C126" s="1"/>
      <c r="E126" s="1"/>
      <c r="F126" s="1"/>
      <c r="G126" s="1"/>
      <c r="H126" s="1"/>
      <c r="I126" s="1"/>
      <c r="J126" s="1"/>
      <c r="K126" s="1"/>
    </row>
    <row r="127" spans="2:11" s="9" customFormat="1" ht="14.25">
      <c r="B127" s="1"/>
      <c r="C127" s="1"/>
      <c r="E127" s="1"/>
      <c r="F127" s="1"/>
      <c r="G127" s="1"/>
      <c r="H127" s="1"/>
      <c r="I127" s="1"/>
      <c r="J127" s="1"/>
      <c r="K127" s="1"/>
    </row>
    <row r="128" spans="2:11" s="9" customFormat="1" ht="14.25">
      <c r="B128" s="1"/>
      <c r="C128" s="1"/>
      <c r="E128" s="1"/>
      <c r="F128" s="1"/>
      <c r="G128" s="1"/>
      <c r="H128" s="1"/>
      <c r="I128" s="1"/>
      <c r="J128" s="1"/>
      <c r="K128" s="1"/>
    </row>
    <row r="129" spans="2:11" s="9" customFormat="1" ht="14.25">
      <c r="B129" s="1"/>
      <c r="C129" s="1"/>
      <c r="E129" s="1"/>
      <c r="F129" s="1"/>
      <c r="G129" s="1"/>
      <c r="H129" s="1"/>
      <c r="I129" s="1"/>
      <c r="J129" s="1"/>
      <c r="K129" s="1"/>
    </row>
    <row r="130" spans="2:11" s="9" customFormat="1" ht="14.25">
      <c r="B130" s="1"/>
      <c r="C130" s="1"/>
      <c r="E130" s="1"/>
      <c r="F130" s="1"/>
      <c r="G130" s="1"/>
      <c r="H130" s="1"/>
      <c r="I130" s="1"/>
      <c r="J130" s="1"/>
      <c r="K130" s="1"/>
    </row>
    <row r="131" spans="2:11" s="9" customFormat="1" ht="14.25">
      <c r="B131" s="1"/>
      <c r="C131" s="1"/>
      <c r="E131" s="1"/>
      <c r="F131" s="1"/>
      <c r="G131" s="1"/>
      <c r="H131" s="1"/>
      <c r="I131" s="1"/>
      <c r="J131" s="1"/>
      <c r="K131" s="1"/>
    </row>
    <row r="132" spans="2:11" s="9" customFormat="1" ht="14.25">
      <c r="B132" s="1"/>
      <c r="C132" s="1"/>
      <c r="E132" s="1"/>
      <c r="F132" s="1"/>
      <c r="G132" s="1"/>
      <c r="H132" s="1"/>
      <c r="I132" s="1"/>
      <c r="J132" s="1"/>
      <c r="K132" s="1"/>
    </row>
  </sheetData>
  <sheetProtection/>
  <mergeCells count="2">
    <mergeCell ref="B1:I1"/>
    <mergeCell ref="B116:D116"/>
  </mergeCells>
  <conditionalFormatting sqref="E116:J116">
    <cfRule type="cellIs" priority="4" dxfId="0" operator="equal" stopIfTrue="1">
      <formula>0</formula>
    </cfRule>
  </conditionalFormatting>
  <conditionalFormatting sqref="J116">
    <cfRule type="cellIs" priority="1" dxfId="0" operator="equal" stopIfTrue="1">
      <formula>0</formula>
    </cfRule>
  </conditionalFormatting>
  <printOptions/>
  <pageMargins left="0.708661417322835" right="0" top="0.15748031496063" bottom="0" header="0.31496062992126" footer="0.31496062992126"/>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1:H36"/>
  <sheetViews>
    <sheetView zoomScalePageLayoutView="0" workbookViewId="0" topLeftCell="A1">
      <selection activeCell="E36" sqref="E36"/>
    </sheetView>
  </sheetViews>
  <sheetFormatPr defaultColWidth="1.1484375" defaultRowHeight="15"/>
  <cols>
    <col min="1" max="1" width="1.1484375" style="1" customWidth="1"/>
    <col min="2" max="2" width="3.7109375" style="1" bestFit="1" customWidth="1"/>
    <col min="3" max="3" width="10.140625" style="1" bestFit="1" customWidth="1"/>
    <col min="4" max="4" width="42.8515625" style="9" customWidth="1"/>
    <col min="5" max="5" width="19.140625" style="1" customWidth="1"/>
    <col min="6" max="6" width="13.8515625" style="1" customWidth="1"/>
    <col min="7" max="254" width="9.140625" style="1" customWidth="1"/>
    <col min="255" max="16384" width="1.1484375" style="1" customWidth="1"/>
  </cols>
  <sheetData>
    <row r="1" spans="2:6" ht="23.25">
      <c r="B1" s="401" t="s">
        <v>87</v>
      </c>
      <c r="C1" s="401"/>
      <c r="D1" s="401"/>
      <c r="E1" s="401"/>
      <c r="F1" s="401"/>
    </row>
    <row r="2" spans="2:8" s="7" customFormat="1" ht="27">
      <c r="B2" s="2" t="s">
        <v>43</v>
      </c>
      <c r="C2" s="3" t="s">
        <v>44</v>
      </c>
      <c r="D2" s="4" t="s">
        <v>45</v>
      </c>
      <c r="E2" s="25" t="s">
        <v>57</v>
      </c>
      <c r="F2" s="25" t="s">
        <v>58</v>
      </c>
      <c r="G2" s="6"/>
      <c r="H2" s="6"/>
    </row>
    <row r="3" spans="2:6" ht="22.5" customHeight="1">
      <c r="B3" s="8">
        <v>1</v>
      </c>
      <c r="C3" s="8" t="str">
        <f>+'[2]Sayfa1'!C3</f>
        <v>MERKEZ</v>
      </c>
      <c r="D3" s="8" t="str">
        <f>+'[2]Sayfa1'!D3</f>
        <v>Korucak</v>
      </c>
      <c r="E3" s="10" t="s">
        <v>61</v>
      </c>
      <c r="F3" s="10" t="s">
        <v>62</v>
      </c>
    </row>
    <row r="4" spans="2:6" ht="22.5" customHeight="1">
      <c r="B4" s="8">
        <v>2</v>
      </c>
      <c r="C4" s="8" t="str">
        <f>+'[2]Sayfa1'!C4</f>
        <v>MERKEZ</v>
      </c>
      <c r="D4" s="8" t="str">
        <f>+'[2]Sayfa1'!D4</f>
        <v>Alancık Grubu</v>
      </c>
      <c r="E4" s="13" t="s">
        <v>59</v>
      </c>
      <c r="F4" s="10" t="s">
        <v>60</v>
      </c>
    </row>
    <row r="5" spans="2:6" ht="22.5" customHeight="1">
      <c r="B5" s="8">
        <v>3</v>
      </c>
      <c r="C5" s="8" t="str">
        <f>+'[2]Sayfa1'!C5</f>
        <v>MERKEZ</v>
      </c>
      <c r="D5" s="8" t="str">
        <f>+'[2]Sayfa1'!D5</f>
        <v>Karadere Sondaj ve Yapım İşi</v>
      </c>
      <c r="E5" s="10" t="s">
        <v>61</v>
      </c>
      <c r="F5" s="10" t="s">
        <v>62</v>
      </c>
    </row>
    <row r="6" spans="2:6" ht="22.5" customHeight="1">
      <c r="B6" s="8">
        <v>4</v>
      </c>
      <c r="C6" s="8" t="str">
        <f>+'[2]Sayfa1'!C6</f>
        <v>MERKEZ</v>
      </c>
      <c r="D6" s="8" t="str">
        <f>+'[2]Sayfa1'!D6</f>
        <v>Saka Grubu Sondaj ve Yapım İşi</v>
      </c>
      <c r="E6" s="10" t="s">
        <v>61</v>
      </c>
      <c r="F6" s="10" t="s">
        <v>62</v>
      </c>
    </row>
    <row r="7" spans="2:6" ht="22.5" customHeight="1">
      <c r="B7" s="8">
        <v>5</v>
      </c>
      <c r="C7" s="8" t="str">
        <f>+'[2]Sayfa1'!C7</f>
        <v>MERKEZ</v>
      </c>
      <c r="D7" s="8" t="str">
        <f>+'[2]Sayfa1'!D7</f>
        <v>Klorlama Cihazı Satın Alımı</v>
      </c>
      <c r="E7" s="10" t="s">
        <v>61</v>
      </c>
      <c r="F7" s="10"/>
    </row>
    <row r="8" spans="2:6" ht="22.5" customHeight="1">
      <c r="B8" s="8">
        <v>6</v>
      </c>
      <c r="C8" s="8" t="str">
        <f>+'[2]Sayfa1'!C8</f>
        <v>ALAPLI</v>
      </c>
      <c r="D8" s="8" t="str">
        <f>+'[2]Sayfa1'!D8</f>
        <v>Hüseyinli Sondaj ve Yapım İşi</v>
      </c>
      <c r="E8" s="10" t="s">
        <v>85</v>
      </c>
      <c r="F8" s="10" t="s">
        <v>83</v>
      </c>
    </row>
    <row r="9" spans="2:6" ht="22.5" customHeight="1">
      <c r="B9" s="8">
        <v>7</v>
      </c>
      <c r="C9" s="8" t="str">
        <f>+'[2]Sayfa1'!C9</f>
        <v>ALAPLI</v>
      </c>
      <c r="D9" s="8" t="str">
        <f>+'[2]Sayfa1'!D9</f>
        <v>Aşağıdağ İçmesuyu Depo İnş.</v>
      </c>
      <c r="E9" s="10" t="s">
        <v>86</v>
      </c>
      <c r="F9" s="10" t="s">
        <v>84</v>
      </c>
    </row>
    <row r="10" spans="2:6" ht="22.5" customHeight="1">
      <c r="B10" s="8">
        <v>8</v>
      </c>
      <c r="C10" s="8" t="str">
        <f>+'[2]Sayfa1'!C10</f>
        <v>ALAPLI</v>
      </c>
      <c r="D10" s="8" t="str">
        <f>+'[2]Sayfa1'!D10</f>
        <v>Onurlu  İçmesuyu Depo İnş.</v>
      </c>
      <c r="E10" s="10" t="s">
        <v>86</v>
      </c>
      <c r="F10" s="10" t="s">
        <v>84</v>
      </c>
    </row>
    <row r="11" spans="2:6" ht="22.5" customHeight="1">
      <c r="B11" s="8">
        <v>9</v>
      </c>
      <c r="C11" s="8" t="str">
        <f>+'[2]Sayfa1'!C11</f>
        <v>ALAPLI</v>
      </c>
      <c r="D11" s="8" t="str">
        <f>+'[2]Sayfa1'!D11</f>
        <v>Ömerli  İçmesuyu Depo İnş.</v>
      </c>
      <c r="E11" s="10" t="s">
        <v>86</v>
      </c>
      <c r="F11" s="10" t="s">
        <v>84</v>
      </c>
    </row>
    <row r="12" spans="2:6" ht="22.5" customHeight="1">
      <c r="B12" s="8">
        <v>10</v>
      </c>
      <c r="C12" s="8" t="str">
        <f>+'[2]Sayfa1'!C12</f>
        <v>ALAPLI</v>
      </c>
      <c r="D12" s="8" t="str">
        <f>+'[2]Sayfa1'!D12</f>
        <v>Yeşilyurt İçmesuyu Depo İnş.</v>
      </c>
      <c r="E12" s="10" t="s">
        <v>86</v>
      </c>
      <c r="F12" s="10" t="s">
        <v>84</v>
      </c>
    </row>
    <row r="13" spans="2:6" ht="22.5" customHeight="1">
      <c r="B13" s="8">
        <v>11</v>
      </c>
      <c r="C13" s="8" t="str">
        <f>+'[2]Sayfa1'!C13</f>
        <v>ALAPLI</v>
      </c>
      <c r="D13" s="8" t="str">
        <f>+'[2]Sayfa1'!D13</f>
        <v>Çayköy Sondaj</v>
      </c>
      <c r="E13" s="10" t="s">
        <v>85</v>
      </c>
      <c r="F13" s="10" t="s">
        <v>83</v>
      </c>
    </row>
    <row r="14" spans="2:6" ht="22.5" customHeight="1">
      <c r="B14" s="8">
        <v>12</v>
      </c>
      <c r="C14" s="8" t="str">
        <f>+'[2]Sayfa1'!C14</f>
        <v>ÇAYCUMA</v>
      </c>
      <c r="D14" s="8" t="str">
        <f>+'[2]Sayfa1'!D14</f>
        <v>Temenler</v>
      </c>
      <c r="E14" s="10" t="s">
        <v>86</v>
      </c>
      <c r="F14" s="10" t="s">
        <v>84</v>
      </c>
    </row>
    <row r="15" spans="2:6" ht="22.5" customHeight="1">
      <c r="B15" s="8">
        <v>13</v>
      </c>
      <c r="C15" s="8" t="str">
        <f>+'[2]Sayfa1'!C15</f>
        <v>ÇAYCUMA</v>
      </c>
      <c r="D15" s="8" t="str">
        <f>+'[2]Sayfa1'!D15</f>
        <v>İhsanoğlu</v>
      </c>
      <c r="E15" s="10" t="s">
        <v>85</v>
      </c>
      <c r="F15" s="10" t="s">
        <v>83</v>
      </c>
    </row>
    <row r="16" spans="2:6" ht="22.5" customHeight="1">
      <c r="B16" s="8">
        <v>14</v>
      </c>
      <c r="C16" s="8" t="str">
        <f>+'[2]Sayfa1'!C16</f>
        <v>ÇAYCUMA</v>
      </c>
      <c r="D16" s="8" t="str">
        <f>+'[2]Sayfa1'!D16</f>
        <v>Gökçeler Sondaj İşi</v>
      </c>
      <c r="E16" s="10" t="s">
        <v>86</v>
      </c>
      <c r="F16" s="10" t="s">
        <v>84</v>
      </c>
    </row>
    <row r="17" spans="2:6" ht="22.5" customHeight="1">
      <c r="B17" s="8">
        <v>15</v>
      </c>
      <c r="C17" s="8" t="str">
        <f>+'[2]Sayfa1'!C17</f>
        <v>ÇAYCUMA</v>
      </c>
      <c r="D17" s="8" t="str">
        <f>+'[2]Sayfa1'!D17</f>
        <v>Çayköy Sondaj İşi</v>
      </c>
      <c r="E17" s="10" t="s">
        <v>86</v>
      </c>
      <c r="F17" s="10" t="s">
        <v>84</v>
      </c>
    </row>
    <row r="18" spans="2:6" ht="22.5" customHeight="1">
      <c r="B18" s="8">
        <v>16</v>
      </c>
      <c r="C18" s="8" t="str">
        <f>+'[2]Sayfa1'!C18</f>
        <v>ÇAYCUMA</v>
      </c>
      <c r="D18" s="8" t="str">
        <f>+'[2]Sayfa1'!D18</f>
        <v>Torlaklar Grb.</v>
      </c>
      <c r="E18" s="10" t="s">
        <v>86</v>
      </c>
      <c r="F18" s="10" t="s">
        <v>84</v>
      </c>
    </row>
    <row r="19" spans="2:6" ht="22.5" customHeight="1">
      <c r="B19" s="8">
        <v>17</v>
      </c>
      <c r="C19" s="8" t="str">
        <f>+'[2]Sayfa1'!C19</f>
        <v>ÇAYCUMA</v>
      </c>
      <c r="D19" s="8" t="str">
        <f>+'[2]Sayfa1'!D19</f>
        <v>Başaran Depo İnş.</v>
      </c>
      <c r="E19" s="10" t="s">
        <v>86</v>
      </c>
      <c r="F19" s="10" t="s">
        <v>84</v>
      </c>
    </row>
    <row r="20" spans="2:6" ht="22.5" customHeight="1">
      <c r="B20" s="8">
        <v>18</v>
      </c>
      <c r="C20" s="8" t="str">
        <f>+'[2]Sayfa1'!C20</f>
        <v>ÇAYCUMA</v>
      </c>
      <c r="D20" s="8" t="str">
        <f>+'[2]Sayfa1'!D20</f>
        <v>Sarmaşık</v>
      </c>
      <c r="E20" s="10" t="s">
        <v>86</v>
      </c>
      <c r="F20" s="10" t="s">
        <v>84</v>
      </c>
    </row>
    <row r="21" spans="2:6" ht="22.5" customHeight="1">
      <c r="B21" s="8">
        <v>19</v>
      </c>
      <c r="C21" s="8" t="str">
        <f>+'[2]Sayfa1'!C21</f>
        <v>ÇAYCUMA</v>
      </c>
      <c r="D21" s="8" t="str">
        <f>+'[2]Sayfa1'!D21</f>
        <v>Yk.Göğnük Depo İnş.</v>
      </c>
      <c r="E21" s="10" t="s">
        <v>86</v>
      </c>
      <c r="F21" s="10" t="s">
        <v>84</v>
      </c>
    </row>
    <row r="22" spans="2:6" ht="22.5" customHeight="1">
      <c r="B22" s="8">
        <v>20</v>
      </c>
      <c r="C22" s="8" t="str">
        <f>+'[2]Sayfa1'!C22</f>
        <v>ÇAYCUMA</v>
      </c>
      <c r="D22" s="8" t="str">
        <f>+'[2]Sayfa1'!D22</f>
        <v>Esentepe Sondaj İşi</v>
      </c>
      <c r="E22" s="10" t="s">
        <v>85</v>
      </c>
      <c r="F22" s="10" t="s">
        <v>83</v>
      </c>
    </row>
    <row r="23" spans="2:6" ht="22.5" customHeight="1">
      <c r="B23" s="8">
        <v>21</v>
      </c>
      <c r="C23" s="8" t="str">
        <f>+'[2]Sayfa1'!C23</f>
        <v>ÇAYCUMA</v>
      </c>
      <c r="D23" s="8" t="str">
        <f>+'[2]Sayfa1'!D23</f>
        <v>Muhsinler Sondaj İşi</v>
      </c>
      <c r="E23" s="10" t="s">
        <v>86</v>
      </c>
      <c r="F23" s="10" t="s">
        <v>84</v>
      </c>
    </row>
    <row r="24" spans="2:6" ht="22.5" customHeight="1">
      <c r="B24" s="8">
        <v>22</v>
      </c>
      <c r="C24" s="8" t="str">
        <f>+'[2]Sayfa1'!C24</f>
        <v>ÇAYCUMA</v>
      </c>
      <c r="D24" s="8" t="str">
        <f>+'[2]Sayfa1'!D24</f>
        <v>Kayıkçılar Sondaj İşi</v>
      </c>
      <c r="E24" s="10" t="s">
        <v>86</v>
      </c>
      <c r="F24" s="10" t="s">
        <v>84</v>
      </c>
    </row>
    <row r="25" spans="2:6" ht="22.5" customHeight="1">
      <c r="B25" s="8">
        <v>23</v>
      </c>
      <c r="C25" s="8" t="str">
        <f>+'[2]Sayfa1'!C25</f>
        <v>DEVREK</v>
      </c>
      <c r="D25" s="8" t="str">
        <f>+'[2]Sayfa1'!D25</f>
        <v>Hüseyinçavuşoğlu</v>
      </c>
      <c r="E25" s="10" t="s">
        <v>85</v>
      </c>
      <c r="F25" s="10" t="s">
        <v>83</v>
      </c>
    </row>
    <row r="26" spans="2:6" ht="22.5" customHeight="1">
      <c r="B26" s="8">
        <v>24</v>
      </c>
      <c r="C26" s="8" t="str">
        <f>+'[2]Sayfa1'!C26</f>
        <v>DEVREK</v>
      </c>
      <c r="D26" s="8" t="str">
        <f>+'[2]Sayfa1'!D26</f>
        <v>Kozlukadı Sondaj İşi</v>
      </c>
      <c r="E26" s="10" t="s">
        <v>85</v>
      </c>
      <c r="F26" s="10" t="s">
        <v>83</v>
      </c>
    </row>
    <row r="27" spans="2:6" ht="22.5" customHeight="1">
      <c r="B27" s="8">
        <v>25</v>
      </c>
      <c r="C27" s="8" t="str">
        <f>+'[2]Sayfa1'!C27</f>
        <v>DEVREK</v>
      </c>
      <c r="D27" s="8" t="str">
        <f>+'[2]Sayfa1'!D27</f>
        <v>Yılancakuz</v>
      </c>
      <c r="E27" s="10" t="s">
        <v>85</v>
      </c>
      <c r="F27" s="10" t="s">
        <v>83</v>
      </c>
    </row>
    <row r="28" spans="2:6" ht="22.5" customHeight="1">
      <c r="B28" s="8">
        <v>26</v>
      </c>
      <c r="C28" s="8" t="str">
        <f>+'[2]Sayfa1'!C28</f>
        <v>DEVREK</v>
      </c>
      <c r="D28" s="8" t="str">
        <f>+'[2]Sayfa1'!D28</f>
        <v>Akçasu</v>
      </c>
      <c r="E28" s="10" t="s">
        <v>86</v>
      </c>
      <c r="F28" s="10" t="s">
        <v>84</v>
      </c>
    </row>
    <row r="29" spans="2:6" ht="22.5" customHeight="1">
      <c r="B29" s="8">
        <v>27</v>
      </c>
      <c r="C29" s="8" t="str">
        <f>+'[2]Sayfa1'!C29</f>
        <v>DEVREK</v>
      </c>
      <c r="D29" s="8" t="str">
        <f>+'[2]Sayfa1'!D29</f>
        <v>Karacaören</v>
      </c>
      <c r="E29" s="10" t="s">
        <v>86</v>
      </c>
      <c r="F29" s="10" t="s">
        <v>84</v>
      </c>
    </row>
    <row r="30" spans="2:6" ht="22.5" customHeight="1">
      <c r="B30" s="8">
        <v>28</v>
      </c>
      <c r="C30" s="8" t="str">
        <f>+'[2]Sayfa1'!C30</f>
        <v>EREĞLİ</v>
      </c>
      <c r="D30" s="8" t="str">
        <f>+'[2]Sayfa1'!D30</f>
        <v>Soğanlıyörük</v>
      </c>
      <c r="E30" s="10" t="s">
        <v>86</v>
      </c>
      <c r="F30" s="10" t="s">
        <v>84</v>
      </c>
    </row>
    <row r="31" spans="2:6" ht="22.5" customHeight="1">
      <c r="B31" s="8">
        <v>29</v>
      </c>
      <c r="C31" s="8" t="str">
        <f>+'[2]Sayfa1'!C31</f>
        <v>EREĞLİ</v>
      </c>
      <c r="D31" s="8" t="str">
        <f>+'[2]Sayfa1'!D31</f>
        <v>Ballıca</v>
      </c>
      <c r="E31" s="10" t="s">
        <v>85</v>
      </c>
      <c r="F31" s="10" t="s">
        <v>83</v>
      </c>
    </row>
    <row r="32" spans="2:6" ht="22.5" customHeight="1">
      <c r="B32" s="8">
        <v>30</v>
      </c>
      <c r="C32" s="8" t="str">
        <f>+'[2]Sayfa1'!C32</f>
        <v>GÖKÇEBEY</v>
      </c>
      <c r="D32" s="8" t="str">
        <f>+'[2]Sayfa1'!D32</f>
        <v>Duhancılar</v>
      </c>
      <c r="E32" s="10" t="s">
        <v>86</v>
      </c>
      <c r="F32" s="10" t="s">
        <v>84</v>
      </c>
    </row>
    <row r="33" spans="2:6" ht="22.5" customHeight="1">
      <c r="B33" s="8">
        <v>31</v>
      </c>
      <c r="C33" s="8" t="str">
        <f>+'[2]Sayfa1'!C33</f>
        <v>GÖKÇEBEY</v>
      </c>
      <c r="D33" s="8" t="str">
        <f>+'[2]Sayfa1'!D33</f>
        <v>Çukur Sondaj İşi</v>
      </c>
      <c r="E33" s="10" t="s">
        <v>86</v>
      </c>
      <c r="F33" s="10" t="s">
        <v>84</v>
      </c>
    </row>
    <row r="34" spans="2:6" ht="22.5" customHeight="1">
      <c r="B34" s="8">
        <v>32</v>
      </c>
      <c r="C34" s="8" t="str">
        <f>+'[2]Sayfa1'!C34</f>
        <v>GÖKÇEBEY</v>
      </c>
      <c r="D34" s="8" t="str">
        <f>+'[2]Sayfa1'!D34</f>
        <v>Örmeci Sondaj İşi</v>
      </c>
      <c r="E34" s="10" t="s">
        <v>86</v>
      </c>
      <c r="F34" s="10" t="s">
        <v>84</v>
      </c>
    </row>
    <row r="35" spans="2:6" ht="22.5" customHeight="1">
      <c r="B35" s="8">
        <v>33</v>
      </c>
      <c r="C35" s="8" t="str">
        <f>+'[2]Sayfa1'!C35</f>
        <v>GÖKÇEBEY</v>
      </c>
      <c r="D35" s="8" t="str">
        <f>+'[2]Sayfa1'!D35</f>
        <v>Muharremler Sondaj İşi</v>
      </c>
      <c r="E35" s="10" t="s">
        <v>85</v>
      </c>
      <c r="F35" s="10" t="s">
        <v>83</v>
      </c>
    </row>
    <row r="36" spans="2:6" ht="22.5" customHeight="1">
      <c r="B36" s="8">
        <v>34</v>
      </c>
      <c r="C36" s="8" t="str">
        <f>+'[2]Sayfa1'!C36</f>
        <v>GÖKÇEBEY</v>
      </c>
      <c r="D36" s="8" t="str">
        <f>+'[2]Sayfa1'!D36</f>
        <v>Yeşilköy Sondaj İşi</v>
      </c>
      <c r="E36" s="10" t="s">
        <v>86</v>
      </c>
      <c r="F36" s="10" t="s">
        <v>84</v>
      </c>
    </row>
  </sheetData>
  <sheetProtection/>
  <mergeCells count="1">
    <mergeCell ref="B1:F1"/>
  </mergeCells>
  <printOptions/>
  <pageMargins left="0.7086614173228347" right="0" top="0.3937007874015748" bottom="0"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ofis</dc:creator>
  <cp:keywords/>
  <dc:description/>
  <cp:lastModifiedBy>Pro2000</cp:lastModifiedBy>
  <cp:lastPrinted>2017-04-11T11:12:15Z</cp:lastPrinted>
  <dcterms:created xsi:type="dcterms:W3CDTF">2010-06-07T07:19:03Z</dcterms:created>
  <dcterms:modified xsi:type="dcterms:W3CDTF">2017-04-11T12:01:04Z</dcterms:modified>
  <cp:category/>
  <cp:version/>
  <cp:contentType/>
  <cp:contentStatus/>
</cp:coreProperties>
</file>